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9 місяців 2017 рік" sheetId="1" r:id="rId1"/>
  </sheets>
  <definedNames>
    <definedName name="_xlnm.Print_Area" localSheetId="0">'9 місяців 2017 рік'!$A$1:$AE$52</definedName>
  </definedNames>
  <calcPr calcId="144525"/>
</workbook>
</file>

<file path=xl/calcChain.xml><?xml version="1.0" encoding="utf-8"?>
<calcChain xmlns="http://schemas.openxmlformats.org/spreadsheetml/2006/main">
  <c r="C45" i="1" l="1"/>
  <c r="C50" i="1"/>
  <c r="D48" i="1"/>
  <c r="C48" i="1"/>
  <c r="D49" i="1" l="1"/>
  <c r="C49" i="1"/>
  <c r="D47" i="1"/>
  <c r="C47" i="1"/>
  <c r="AC45" i="1"/>
  <c r="AB45" i="1"/>
  <c r="AA45" i="1"/>
  <c r="Z45" i="1"/>
  <c r="Y45" i="1"/>
  <c r="X45" i="1"/>
  <c r="V45" i="1"/>
  <c r="U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D45" i="1" s="1"/>
  <c r="E45" i="1" s="1"/>
  <c r="F45" i="1"/>
  <c r="D44" i="1"/>
  <c r="E44" i="1" s="1"/>
  <c r="C44" i="1"/>
  <c r="D43" i="1"/>
  <c r="C43" i="1"/>
  <c r="E43" i="1" s="1"/>
  <c r="D42" i="1"/>
  <c r="E42" i="1" s="1"/>
  <c r="C42" i="1"/>
  <c r="D41" i="1"/>
  <c r="C41" i="1"/>
  <c r="E41" i="1" s="1"/>
  <c r="D40" i="1"/>
  <c r="E40" i="1" s="1"/>
  <c r="C40" i="1"/>
  <c r="AC38" i="1"/>
  <c r="AC50" i="1" s="1"/>
  <c r="AB38" i="1"/>
  <c r="AB50" i="1" s="1"/>
  <c r="AA38" i="1"/>
  <c r="AA50" i="1" s="1"/>
  <c r="Z38" i="1"/>
  <c r="Z50" i="1" s="1"/>
  <c r="Y38" i="1"/>
  <c r="Y50" i="1" s="1"/>
  <c r="X38" i="1"/>
  <c r="X50" i="1" s="1"/>
  <c r="W38" i="1"/>
  <c r="W50" i="1" s="1"/>
  <c r="V38" i="1"/>
  <c r="V50" i="1" s="1"/>
  <c r="U38" i="1"/>
  <c r="U50" i="1" s="1"/>
  <c r="T38" i="1"/>
  <c r="T50" i="1" s="1"/>
  <c r="S38" i="1"/>
  <c r="S50" i="1" s="1"/>
  <c r="R38" i="1"/>
  <c r="R50" i="1" s="1"/>
  <c r="Q38" i="1"/>
  <c r="Q50" i="1" s="1"/>
  <c r="P38" i="1"/>
  <c r="P50" i="1" s="1"/>
  <c r="O38" i="1"/>
  <c r="O50" i="1" s="1"/>
  <c r="N38" i="1"/>
  <c r="N50" i="1" s="1"/>
  <c r="M38" i="1"/>
  <c r="M50" i="1" s="1"/>
  <c r="L38" i="1"/>
  <c r="L50" i="1" s="1"/>
  <c r="K38" i="1"/>
  <c r="K50" i="1" s="1"/>
  <c r="J38" i="1"/>
  <c r="J50" i="1" s="1"/>
  <c r="I38" i="1"/>
  <c r="I50" i="1" s="1"/>
  <c r="H38" i="1"/>
  <c r="H50" i="1" s="1"/>
  <c r="G38" i="1"/>
  <c r="D38" i="1" s="1"/>
  <c r="E38" i="1" s="1"/>
  <c r="F38" i="1"/>
  <c r="F50" i="1" s="1"/>
  <c r="C38" i="1"/>
  <c r="D37" i="1"/>
  <c r="E37" i="1" s="1"/>
  <c r="C37" i="1"/>
  <c r="D36" i="1"/>
  <c r="C36" i="1"/>
  <c r="E36" i="1" s="1"/>
  <c r="D35" i="1"/>
  <c r="E35" i="1" s="1"/>
  <c r="C35" i="1"/>
  <c r="D34" i="1"/>
  <c r="C34" i="1"/>
  <c r="E34" i="1" s="1"/>
  <c r="D33" i="1"/>
  <c r="E33" i="1" s="1"/>
  <c r="C33" i="1"/>
  <c r="D32" i="1"/>
  <c r="C32" i="1"/>
  <c r="E32" i="1" s="1"/>
  <c r="D31" i="1"/>
  <c r="E31" i="1" s="1"/>
  <c r="C31" i="1"/>
  <c r="D30" i="1"/>
  <c r="C30" i="1"/>
  <c r="E30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C28" i="1" s="1"/>
  <c r="D28" i="1"/>
  <c r="E28" i="1" s="1"/>
  <c r="D27" i="1"/>
  <c r="C27" i="1"/>
  <c r="E27" i="1" s="1"/>
  <c r="D26" i="1"/>
  <c r="E26" i="1" s="1"/>
  <c r="C26" i="1"/>
  <c r="D25" i="1"/>
  <c r="C25" i="1"/>
  <c r="E25" i="1" s="1"/>
  <c r="D24" i="1"/>
  <c r="E24" i="1" s="1"/>
  <c r="C24" i="1"/>
  <c r="D23" i="1"/>
  <c r="C23" i="1"/>
  <c r="E23" i="1" s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C21" i="1" s="1"/>
  <c r="D21" i="1"/>
  <c r="D20" i="1"/>
  <c r="C20" i="1"/>
  <c r="E20" i="1" s="1"/>
  <c r="D19" i="1"/>
  <c r="E19" i="1" s="1"/>
  <c r="C19" i="1"/>
  <c r="D18" i="1"/>
  <c r="C18" i="1"/>
  <c r="E18" i="1" s="1"/>
  <c r="D17" i="1"/>
  <c r="E17" i="1" s="1"/>
  <c r="C17" i="1"/>
  <c r="D16" i="1"/>
  <c r="C16" i="1"/>
  <c r="E16" i="1" s="1"/>
  <c r="D15" i="1"/>
  <c r="E15" i="1" s="1"/>
  <c r="C15" i="1"/>
  <c r="D14" i="1"/>
  <c r="C14" i="1"/>
  <c r="E14" i="1" s="1"/>
  <c r="D13" i="1"/>
  <c r="E13" i="1" s="1"/>
  <c r="C13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D11" i="1" s="1"/>
  <c r="E11" i="1" s="1"/>
  <c r="F11" i="1"/>
  <c r="C11" i="1"/>
  <c r="D10" i="1"/>
  <c r="E10" i="1" s="1"/>
  <c r="C10" i="1"/>
  <c r="D9" i="1"/>
  <c r="C9" i="1"/>
  <c r="E9" i="1" s="1"/>
  <c r="D50" i="1" l="1"/>
  <c r="E21" i="1"/>
  <c r="G50" i="1"/>
  <c r="E49" i="1"/>
  <c r="E50" i="1" l="1"/>
</calcChain>
</file>

<file path=xl/sharedStrings.xml><?xml version="1.0" encoding="utf-8"?>
<sst xmlns="http://schemas.openxmlformats.org/spreadsheetml/2006/main" count="128" uniqueCount="97">
  <si>
    <t>Додаток</t>
  </si>
  <si>
    <t>КЗ "Павлоградський пологовий будинок"ДОР</t>
  </si>
  <si>
    <t xml:space="preserve"> розпорядник бюджетних коштів</t>
  </si>
  <si>
    <t>тис.грн.</t>
  </si>
  <si>
    <t>№ з/п</t>
  </si>
  <si>
    <t>Назва видатків</t>
  </si>
  <si>
    <t>9 місяців 2017 рік</t>
  </si>
  <si>
    <t>в тому числі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</si>
  <si>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</si>
  <si>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</si>
  <si>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</si>
  <si>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</si>
  <si>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</si>
  <si>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</si>
  <si>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</si>
  <si>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</si>
  <si>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</si>
  <si>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</si>
  <si>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</si>
  <si>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</si>
  <si>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</si>
  <si>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виконано</t>
  </si>
  <si>
    <t>% виконання</t>
  </si>
  <si>
    <t>Заробітна плата</t>
  </si>
  <si>
    <t>Нарахування на оплату праці</t>
  </si>
  <si>
    <t>Предмети, матеріали, обладнання-всього</t>
  </si>
  <si>
    <t>з них</t>
  </si>
  <si>
    <t>3.1</t>
  </si>
  <si>
    <t>паливо-мастильні матеріали</t>
  </si>
  <si>
    <t>3.2</t>
  </si>
  <si>
    <t>запчастини</t>
  </si>
  <si>
    <t>3.3</t>
  </si>
  <si>
    <t>будівельні матеріали</t>
  </si>
  <si>
    <t>3.4</t>
  </si>
  <si>
    <t xml:space="preserve">господарчі товари </t>
  </si>
  <si>
    <t>3.5</t>
  </si>
  <si>
    <t>канцелярське приладдя, папір</t>
  </si>
  <si>
    <t>3.6</t>
  </si>
  <si>
    <t>меблі</t>
  </si>
  <si>
    <t>3.7</t>
  </si>
  <si>
    <t>обладнання</t>
  </si>
  <si>
    <t>3.8</t>
  </si>
  <si>
    <t>інші (крупні суми розшифрувати)</t>
  </si>
  <si>
    <t>4</t>
  </si>
  <si>
    <t>Медикаменти та перев'язувальні матеріали-всього</t>
  </si>
  <si>
    <t>4.1</t>
  </si>
  <si>
    <t>наркотичні засоби</t>
  </si>
  <si>
    <t>4.2</t>
  </si>
  <si>
    <t>кисень</t>
  </si>
  <si>
    <t>4.3</t>
  </si>
  <si>
    <t xml:space="preserve">медикаменти </t>
  </si>
  <si>
    <t>4.4</t>
  </si>
  <si>
    <t>інші</t>
  </si>
  <si>
    <t>5</t>
  </si>
  <si>
    <t>Продукти харчування</t>
  </si>
  <si>
    <t>6</t>
  </si>
  <si>
    <t>Оплата послуг (крім комунальних)-всього</t>
  </si>
  <si>
    <t>з них (розшифрувати)</t>
  </si>
  <si>
    <t>6.1</t>
  </si>
  <si>
    <t>монтаж охоронної сигналізації</t>
  </si>
  <si>
    <t>6.2</t>
  </si>
  <si>
    <t>ремонт та обслуговування автотранспорту</t>
  </si>
  <si>
    <t>6.3</t>
  </si>
  <si>
    <t>обслуговування ліфтів</t>
  </si>
  <si>
    <t>6.4</t>
  </si>
  <si>
    <t>ремонт та обслуговування комп'ютерної техніки</t>
  </si>
  <si>
    <t>6.5</t>
  </si>
  <si>
    <t xml:space="preserve"> ремонт приміщень</t>
  </si>
  <si>
    <t>6.6</t>
  </si>
  <si>
    <t>оплата послуг зв'язку, вивіз ТПВ</t>
  </si>
  <si>
    <t>6.7</t>
  </si>
  <si>
    <t>7</t>
  </si>
  <si>
    <t>Видатки на відрядження</t>
  </si>
  <si>
    <t>8</t>
  </si>
  <si>
    <t>Оплата комунальних послуг-всього</t>
  </si>
  <si>
    <t>8.1</t>
  </si>
  <si>
    <t>теплопостачання</t>
  </si>
  <si>
    <t>8.2</t>
  </si>
  <si>
    <t>електроенергія</t>
  </si>
  <si>
    <t>8.3</t>
  </si>
  <si>
    <t>водопостачання</t>
  </si>
  <si>
    <t>8.4</t>
  </si>
  <si>
    <t>газопостачання</t>
  </si>
  <si>
    <t>9</t>
  </si>
  <si>
    <t>Окремі заходи по реалізації державних(регіональних) програм, не віднесені до заходів розвитку</t>
  </si>
  <si>
    <t>10</t>
  </si>
  <si>
    <t xml:space="preserve">Соціальне забезпечення </t>
  </si>
  <si>
    <t>10.1</t>
  </si>
  <si>
    <t>виплата пенсій і допомоги</t>
  </si>
  <si>
    <t>10.2</t>
  </si>
  <si>
    <t>інші виплати населенню</t>
  </si>
  <si>
    <t>11</t>
  </si>
  <si>
    <t>Інші поточні видатки</t>
  </si>
  <si>
    <t>ВСЬОГО</t>
  </si>
  <si>
    <t>Головний лікар   Куцевол Н.О.</t>
  </si>
  <si>
    <t>підпис</t>
  </si>
  <si>
    <r>
      <t xml:space="preserve">Звіт про використання бюджетних коштів за2017 рік ( І квартал, півріччя, </t>
    </r>
    <r>
      <rPr>
        <b/>
        <u/>
        <sz val="16"/>
        <rFont val="Times New Roman"/>
        <family val="1"/>
        <charset val="204"/>
      </rPr>
      <t>9 місяців</t>
    </r>
    <r>
      <rPr>
        <b/>
        <sz val="16"/>
        <rFont val="Times New Roman"/>
        <family val="1"/>
        <charset val="204"/>
      </rPr>
      <t>, рік)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</si>
</sst>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#,##0.000"/>
    <numFmt numFmtId="166" formatCode="0.000%"/>
    <numFmt numFmtId="167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165" fontId="3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/>
    </xf>
    <xf numFmtId="165" fontId="3" fillId="2" borderId="8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49" fontId="3" fillId="2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67" fontId="0" fillId="0" borderId="0" xfId="0" applyNumberFormat="1"/>
    <xf numFmtId="49" fontId="3" fillId="0" borderId="1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49" fontId="3" fillId="2" borderId="7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9" fillId="2" borderId="8" xfId="0" applyFont="1" applyFill="1" applyBorder="1" applyAlignment="1">
      <alignment horizontal="justify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49" fontId="3" fillId="3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justify" vertical="center"/>
    </xf>
    <xf numFmtId="165" fontId="3" fillId="3" borderId="22" xfId="0" applyNumberFormat="1" applyFont="1" applyFill="1" applyBorder="1" applyAlignment="1">
      <alignment horizontal="center"/>
    </xf>
    <xf numFmtId="166" fontId="3" fillId="3" borderId="23" xfId="0" applyNumberFormat="1" applyFont="1" applyFill="1" applyBorder="1" applyAlignment="1">
      <alignment horizontal="center"/>
    </xf>
    <xf numFmtId="165" fontId="3" fillId="3" borderId="24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25" xfId="0" applyFont="1" applyBorder="1"/>
    <xf numFmtId="0" fontId="2" fillId="0" borderId="1" xfId="0" applyFont="1" applyBorder="1"/>
    <xf numFmtId="0" fontId="9" fillId="0" borderId="0" xfId="0" applyFont="1"/>
    <xf numFmtId="164" fontId="8" fillId="0" borderId="0" xfId="0" applyNumberFormat="1" applyFont="1"/>
    <xf numFmtId="0" fontId="2" fillId="0" borderId="0" xfId="0" applyFont="1" applyAlignment="1">
      <alignment horizontal="center" vertical="center"/>
    </xf>
    <xf numFmtId="0" fontId="10" fillId="0" borderId="0" xfId="0" applyFont="1"/>
    <xf numFmtId="164" fontId="10" fillId="0" borderId="0" xfId="0" applyNumberFormat="1" applyFont="1"/>
    <xf numFmtId="165" fontId="10" fillId="0" borderId="0" xfId="0" applyNumberFormat="1" applyFont="1"/>
    <xf numFmtId="0" fontId="1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tabSelected="1" view="pageBreakPreview" zoomScale="75" zoomScaleNormal="75" zoomScaleSheetLayoutView="75" workbookViewId="0">
      <pane xSplit="5" topLeftCell="F1" activePane="topRight" state="frozen"/>
      <selection pane="topRight" activeCell="C6" sqref="C6:E7"/>
    </sheetView>
  </sheetViews>
  <sheetFormatPr defaultRowHeight="12.75" x14ac:dyDescent="0.2"/>
  <cols>
    <col min="1" max="1" width="6.7109375" customWidth="1"/>
    <col min="2" max="2" width="40.28515625" customWidth="1"/>
    <col min="3" max="3" width="14" customWidth="1"/>
    <col min="4" max="4" width="14.140625" customWidth="1"/>
    <col min="5" max="5" width="24.42578125" customWidth="1"/>
    <col min="6" max="6" width="13.85546875" customWidth="1"/>
    <col min="7" max="7" width="19" customWidth="1"/>
    <col min="8" max="8" width="14.140625" customWidth="1"/>
    <col min="9" max="9" width="13.140625" customWidth="1"/>
    <col min="10" max="10" width="14.5703125" customWidth="1"/>
    <col min="11" max="11" width="15.28515625" customWidth="1"/>
    <col min="12" max="12" width="15.5703125" customWidth="1"/>
    <col min="13" max="13" width="12.7109375" style="2" customWidth="1"/>
    <col min="14" max="14" width="14" customWidth="1"/>
    <col min="15" max="15" width="13.28515625" customWidth="1"/>
    <col min="16" max="16" width="13.42578125" customWidth="1"/>
    <col min="17" max="17" width="13.5703125" customWidth="1"/>
    <col min="18" max="18" width="14.5703125" customWidth="1"/>
    <col min="19" max="19" width="18.140625" customWidth="1"/>
    <col min="20" max="20" width="17.85546875" customWidth="1"/>
    <col min="21" max="23" width="13" customWidth="1"/>
    <col min="24" max="24" width="12.42578125" hidden="1" customWidth="1"/>
    <col min="25" max="25" width="11.7109375" hidden="1" customWidth="1"/>
    <col min="26" max="26" width="11.85546875" hidden="1" customWidth="1"/>
    <col min="27" max="27" width="12.42578125" hidden="1" customWidth="1"/>
    <col min="28" max="28" width="13.140625" hidden="1" customWidth="1"/>
    <col min="29" max="29" width="12.7109375" hidden="1" customWidth="1"/>
    <col min="30" max="30" width="12.85546875" customWidth="1"/>
    <col min="31" max="31" width="12" customWidth="1"/>
    <col min="33" max="33" width="9.28515625" bestFit="1" customWidth="1"/>
  </cols>
  <sheetData>
    <row r="1" spans="1:31" ht="18.75" x14ac:dyDescent="0.3">
      <c r="A1" s="1"/>
      <c r="B1" s="1"/>
      <c r="C1" s="1"/>
      <c r="D1" s="1"/>
      <c r="E1" s="1"/>
      <c r="F1" s="1"/>
      <c r="G1" s="1"/>
      <c r="H1" s="1"/>
      <c r="I1" s="1"/>
      <c r="P1" s="70" t="s">
        <v>0</v>
      </c>
      <c r="Q1" s="70"/>
    </row>
    <row r="2" spans="1:31" ht="20.25" x14ac:dyDescent="0.2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31" ht="15.75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31" ht="15.75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31" ht="15" customHeight="1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3</v>
      </c>
    </row>
    <row r="6" spans="1:31" ht="16.5" thickBot="1" x14ac:dyDescent="0.25">
      <c r="A6" s="68" t="s">
        <v>4</v>
      </c>
      <c r="B6" s="76" t="s">
        <v>5</v>
      </c>
      <c r="C6" s="76" t="s">
        <v>6</v>
      </c>
      <c r="D6" s="76"/>
      <c r="E6" s="76"/>
      <c r="F6" s="80" t="s">
        <v>7</v>
      </c>
      <c r="G6" s="80"/>
      <c r="H6" s="80"/>
      <c r="I6" s="80"/>
      <c r="J6" s="80"/>
      <c r="K6" s="81"/>
      <c r="L6" s="80" t="s">
        <v>7</v>
      </c>
      <c r="M6" s="80"/>
      <c r="N6" s="80"/>
      <c r="O6" s="80"/>
      <c r="P6" s="80"/>
      <c r="Q6" s="81"/>
      <c r="R6" s="80" t="s">
        <v>7</v>
      </c>
      <c r="S6" s="80"/>
      <c r="T6" s="80"/>
      <c r="U6" s="80"/>
      <c r="V6" s="80"/>
      <c r="W6" s="81"/>
      <c r="X6" s="80" t="s">
        <v>7</v>
      </c>
      <c r="Y6" s="80"/>
      <c r="Z6" s="80"/>
      <c r="AA6" s="80"/>
      <c r="AB6" s="80"/>
      <c r="AC6" s="81"/>
    </row>
    <row r="7" spans="1:31" ht="15.75" x14ac:dyDescent="0.2">
      <c r="A7" s="74"/>
      <c r="B7" s="77"/>
      <c r="C7" s="77"/>
      <c r="D7" s="77"/>
      <c r="E7" s="79"/>
      <c r="F7" s="68" t="s">
        <v>8</v>
      </c>
      <c r="G7" s="69"/>
      <c r="H7" s="68" t="s">
        <v>9</v>
      </c>
      <c r="I7" s="69"/>
      <c r="J7" s="68" t="s">
        <v>10</v>
      </c>
      <c r="K7" s="69"/>
      <c r="L7" s="68" t="s">
        <v>11</v>
      </c>
      <c r="M7" s="69"/>
      <c r="N7" s="68" t="s">
        <v>12</v>
      </c>
      <c r="O7" s="69"/>
      <c r="P7" s="68" t="s">
        <v>13</v>
      </c>
      <c r="Q7" s="69"/>
      <c r="R7" s="68" t="s">
        <v>14</v>
      </c>
      <c r="S7" s="69"/>
      <c r="T7" s="68" t="s">
        <v>15</v>
      </c>
      <c r="U7" s="69"/>
      <c r="V7" s="68" t="s">
        <v>16</v>
      </c>
      <c r="W7" s="69"/>
      <c r="X7" s="68" t="s">
        <v>17</v>
      </c>
      <c r="Y7" s="69"/>
      <c r="Z7" s="68" t="s">
        <v>18</v>
      </c>
      <c r="AA7" s="69"/>
      <c r="AB7" s="68" t="s">
        <v>19</v>
      </c>
      <c r="AC7" s="69"/>
    </row>
    <row r="8" spans="1:31" ht="16.5" thickBot="1" x14ac:dyDescent="0.25">
      <c r="A8" s="75"/>
      <c r="B8" s="78"/>
      <c r="C8" s="4" t="s">
        <v>20</v>
      </c>
      <c r="D8" s="4" t="s">
        <v>21</v>
      </c>
      <c r="E8" s="5" t="s">
        <v>22</v>
      </c>
      <c r="F8" s="6" t="s">
        <v>20</v>
      </c>
      <c r="G8" s="7" t="s">
        <v>21</v>
      </c>
      <c r="H8" s="6" t="s">
        <v>20</v>
      </c>
      <c r="I8" s="7" t="s">
        <v>21</v>
      </c>
      <c r="J8" s="6" t="s">
        <v>20</v>
      </c>
      <c r="K8" s="7" t="s">
        <v>21</v>
      </c>
      <c r="L8" s="6" t="s">
        <v>20</v>
      </c>
      <c r="M8" s="7" t="s">
        <v>21</v>
      </c>
      <c r="N8" s="6" t="s">
        <v>20</v>
      </c>
      <c r="O8" s="7" t="s">
        <v>21</v>
      </c>
      <c r="P8" s="6" t="s">
        <v>20</v>
      </c>
      <c r="Q8" s="7" t="s">
        <v>21</v>
      </c>
      <c r="R8" s="6" t="s">
        <v>20</v>
      </c>
      <c r="S8" s="7" t="s">
        <v>21</v>
      </c>
      <c r="T8" s="6" t="s">
        <v>20</v>
      </c>
      <c r="U8" s="7" t="s">
        <v>21</v>
      </c>
      <c r="V8" s="6" t="s">
        <v>20</v>
      </c>
      <c r="W8" s="7" t="s">
        <v>21</v>
      </c>
      <c r="X8" s="6" t="s">
        <v>20</v>
      </c>
      <c r="Y8" s="7" t="s">
        <v>21</v>
      </c>
      <c r="Z8" s="6" t="s">
        <v>20</v>
      </c>
      <c r="AA8" s="7" t="s">
        <v>21</v>
      </c>
      <c r="AB8" s="6" t="s">
        <v>20</v>
      </c>
      <c r="AC8" s="7" t="s">
        <v>21</v>
      </c>
    </row>
    <row r="9" spans="1:31" ht="18.75" x14ac:dyDescent="0.3">
      <c r="A9" s="8">
        <v>1</v>
      </c>
      <c r="B9" s="9" t="s">
        <v>23</v>
      </c>
      <c r="C9" s="10">
        <f t="shared" ref="C9:D11" si="0">F9+H9+J9+L9+N9+P9+R9+T9+V9+X9+Z9+AB9</f>
        <v>10986.609</v>
      </c>
      <c r="D9" s="10">
        <f t="shared" si="0"/>
        <v>10926.275999999998</v>
      </c>
      <c r="E9" s="11">
        <f>D9/C9</f>
        <v>0.9945084966617086</v>
      </c>
      <c r="F9" s="12">
        <v>1108.99</v>
      </c>
      <c r="G9" s="13">
        <v>1093.99</v>
      </c>
      <c r="H9" s="14">
        <v>1082.9469999999999</v>
      </c>
      <c r="I9" s="13">
        <v>1064.9469999999999</v>
      </c>
      <c r="J9" s="14">
        <v>1236.5039999999999</v>
      </c>
      <c r="K9" s="13">
        <v>1202.5609999999999</v>
      </c>
      <c r="L9" s="14">
        <v>1191.8679999999999</v>
      </c>
      <c r="M9" s="13">
        <v>1191.8340000000001</v>
      </c>
      <c r="N9" s="14">
        <v>1231.297</v>
      </c>
      <c r="O9" s="13">
        <v>1237.3430000000001</v>
      </c>
      <c r="P9" s="14">
        <v>1287.8610000000001</v>
      </c>
      <c r="Q9" s="13">
        <v>1329.11</v>
      </c>
      <c r="R9" s="14">
        <v>1308.8040000000001</v>
      </c>
      <c r="S9" s="13">
        <v>1324.6120000000001</v>
      </c>
      <c r="T9" s="14">
        <v>1286.5540000000001</v>
      </c>
      <c r="U9" s="13">
        <v>1280.5039999999999</v>
      </c>
      <c r="V9" s="14">
        <v>1251.7840000000001</v>
      </c>
      <c r="W9" s="13">
        <v>1201.375</v>
      </c>
      <c r="X9" s="14">
        <v>0</v>
      </c>
      <c r="Y9" s="13">
        <v>0</v>
      </c>
      <c r="Z9" s="14">
        <v>0</v>
      </c>
      <c r="AA9" s="13">
        <v>0</v>
      </c>
      <c r="AB9" s="14">
        <v>0</v>
      </c>
      <c r="AC9" s="13">
        <v>0</v>
      </c>
    </row>
    <row r="10" spans="1:31" ht="18.75" x14ac:dyDescent="0.3">
      <c r="A10" s="15">
        <v>2</v>
      </c>
      <c r="B10" s="9" t="s">
        <v>24</v>
      </c>
      <c r="C10" s="10">
        <f t="shared" si="0"/>
        <v>2475.5559999999996</v>
      </c>
      <c r="D10" s="10">
        <f t="shared" si="0"/>
        <v>2430.6760000000004</v>
      </c>
      <c r="E10" s="11">
        <f>D10/C10</f>
        <v>0.98187073934098068</v>
      </c>
      <c r="F10" s="16">
        <v>246.09</v>
      </c>
      <c r="G10" s="17">
        <v>246.19800000000001</v>
      </c>
      <c r="H10" s="18">
        <v>242.42099999999999</v>
      </c>
      <c r="I10" s="17">
        <v>238.19900000000001</v>
      </c>
      <c r="J10" s="18">
        <v>275.762</v>
      </c>
      <c r="K10" s="17">
        <v>266.97199999999998</v>
      </c>
      <c r="L10" s="18">
        <v>265.786</v>
      </c>
      <c r="M10" s="17">
        <v>265.7</v>
      </c>
      <c r="N10" s="18">
        <v>274.54500000000002</v>
      </c>
      <c r="O10" s="17">
        <v>278.47000000000003</v>
      </c>
      <c r="P10" s="18">
        <v>312.57</v>
      </c>
      <c r="Q10" s="17">
        <v>296.70999999999998</v>
      </c>
      <c r="R10" s="18">
        <v>292.84100000000001</v>
      </c>
      <c r="S10" s="17">
        <v>291.73200000000003</v>
      </c>
      <c r="T10" s="18">
        <v>283.05500000000001</v>
      </c>
      <c r="U10" s="17">
        <v>281.60700000000003</v>
      </c>
      <c r="V10" s="18">
        <v>282.48599999999999</v>
      </c>
      <c r="W10" s="17">
        <v>265.08800000000002</v>
      </c>
      <c r="X10" s="18">
        <v>0</v>
      </c>
      <c r="Y10" s="18">
        <v>0</v>
      </c>
      <c r="Z10" s="18">
        <v>0</v>
      </c>
      <c r="AA10" s="17">
        <v>0</v>
      </c>
      <c r="AB10" s="18">
        <v>0</v>
      </c>
      <c r="AC10" s="18">
        <v>0</v>
      </c>
    </row>
    <row r="11" spans="1:31" ht="28.5" customHeight="1" x14ac:dyDescent="0.3">
      <c r="A11" s="19">
        <v>3</v>
      </c>
      <c r="B11" s="20" t="s">
        <v>25</v>
      </c>
      <c r="C11" s="21">
        <f t="shared" si="0"/>
        <v>146.28299999999999</v>
      </c>
      <c r="D11" s="22">
        <f t="shared" si="0"/>
        <v>145.96200000000002</v>
      </c>
      <c r="E11" s="23">
        <f t="shared" ref="E11:E19" si="1">D11/C11</f>
        <v>0.99780562334652712</v>
      </c>
      <c r="F11" s="24">
        <f>F13+F14+F15+F16+F17+F18+F19+F20</f>
        <v>10</v>
      </c>
      <c r="G11" s="25">
        <f>G13+G14+G15+G16+G17+G18+G19+G20</f>
        <v>1.1200000000000001</v>
      </c>
      <c r="H11" s="26">
        <f>H13+H14+H15+H16+H17+H18+H19+H20</f>
        <v>16.408999999999999</v>
      </c>
      <c r="I11" s="25">
        <f>I13+I14+I15+I16+I17+I18+I19+I20</f>
        <v>24.600999999999999</v>
      </c>
      <c r="J11" s="26">
        <f>J13+J14+J15+J16+J17+J18+J19+J20</f>
        <v>17.29</v>
      </c>
      <c r="K11" s="25">
        <f t="shared" ref="K11:AC11" si="2">K13+K14+K15+K16+K17+K18+K19+K20</f>
        <v>17.2</v>
      </c>
      <c r="L11" s="26">
        <f>L13+L14+L15+L16+L17+L18+L19+L20</f>
        <v>17</v>
      </c>
      <c r="M11" s="25">
        <f t="shared" si="2"/>
        <v>16.853999999999999</v>
      </c>
      <c r="N11" s="26">
        <f>N13+N14+N15+N16+N17+N18+N19+N20</f>
        <v>17</v>
      </c>
      <c r="O11" s="25">
        <f>O13+O14+O15+O16+O17+O18+O19+O20</f>
        <v>17.13</v>
      </c>
      <c r="P11" s="26">
        <f>P13+P14+P15+P16+P17+P18+P19+P20</f>
        <v>17.292000000000002</v>
      </c>
      <c r="Q11" s="25">
        <f t="shared" si="2"/>
        <v>15.489000000000001</v>
      </c>
      <c r="R11" s="26">
        <f t="shared" si="2"/>
        <v>17</v>
      </c>
      <c r="S11" s="25">
        <f>S13+S14+S15+S16+S17+S18+S19+S20</f>
        <v>17.994999999999997</v>
      </c>
      <c r="T11" s="26">
        <f t="shared" si="2"/>
        <v>17</v>
      </c>
      <c r="U11" s="25">
        <f>U13+U14+U15+U16+U17+U18+U19+U20</f>
        <v>16.847999999999999</v>
      </c>
      <c r="V11" s="26">
        <f>V13+V14+V15+V16+V17+V18+V19+V20</f>
        <v>17.291999999999998</v>
      </c>
      <c r="W11" s="25">
        <f t="shared" si="2"/>
        <v>18.725000000000001</v>
      </c>
      <c r="X11" s="26">
        <f t="shared" si="2"/>
        <v>0</v>
      </c>
      <c r="Y11" s="25">
        <f t="shared" si="2"/>
        <v>0</v>
      </c>
      <c r="Z11" s="26">
        <f t="shared" si="2"/>
        <v>0</v>
      </c>
      <c r="AA11" s="25">
        <f t="shared" si="2"/>
        <v>0</v>
      </c>
      <c r="AB11" s="26">
        <f t="shared" si="2"/>
        <v>0</v>
      </c>
      <c r="AC11" s="25">
        <f t="shared" si="2"/>
        <v>0</v>
      </c>
      <c r="AE11" s="27"/>
    </row>
    <row r="12" spans="1:31" ht="18.75" x14ac:dyDescent="0.3">
      <c r="A12" s="15"/>
      <c r="B12" s="9" t="s">
        <v>26</v>
      </c>
      <c r="C12" s="28"/>
      <c r="D12" s="28"/>
      <c r="E12" s="28"/>
      <c r="F12" s="29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  <c r="Y12" s="30"/>
      <c r="Z12" s="31"/>
      <c r="AA12" s="30"/>
      <c r="AB12" s="31"/>
      <c r="AC12" s="30"/>
    </row>
    <row r="13" spans="1:31" ht="18.75" x14ac:dyDescent="0.3">
      <c r="A13" s="32" t="s">
        <v>27</v>
      </c>
      <c r="B13" s="9" t="s">
        <v>28</v>
      </c>
      <c r="C13" s="10">
        <f t="shared" ref="C13:D21" si="3">F13+H13+J13+L13+N13+P13+R13+T13+V13+X13+Z13+AB13</f>
        <v>130.59199999999998</v>
      </c>
      <c r="D13" s="10">
        <f t="shared" si="3"/>
        <v>129.94900000000001</v>
      </c>
      <c r="E13" s="11">
        <f t="shared" si="1"/>
        <v>0.99507626807155125</v>
      </c>
      <c r="F13" s="33">
        <v>8.8800000000000008</v>
      </c>
      <c r="G13" s="33">
        <v>0</v>
      </c>
      <c r="H13" s="34">
        <v>16.408999999999999</v>
      </c>
      <c r="I13" s="34">
        <v>24.600999999999999</v>
      </c>
      <c r="J13" s="34">
        <v>17.29</v>
      </c>
      <c r="K13" s="34">
        <v>17.2</v>
      </c>
      <c r="L13" s="34">
        <v>14.86</v>
      </c>
      <c r="M13" s="34">
        <v>14.72</v>
      </c>
      <c r="N13" s="34">
        <v>16.5</v>
      </c>
      <c r="O13" s="34">
        <v>16.45</v>
      </c>
      <c r="P13" s="34">
        <v>10.412000000000001</v>
      </c>
      <c r="Q13" s="34">
        <v>8.0500000000000007</v>
      </c>
      <c r="R13" s="34">
        <v>16</v>
      </c>
      <c r="S13" s="34">
        <v>16.847999999999999</v>
      </c>
      <c r="T13" s="34">
        <v>17</v>
      </c>
      <c r="U13" s="34">
        <v>16.847999999999999</v>
      </c>
      <c r="V13" s="34">
        <v>13.241</v>
      </c>
      <c r="W13" s="34">
        <v>15.231999999999999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</row>
    <row r="14" spans="1:31" ht="18.75" x14ac:dyDescent="0.3">
      <c r="A14" s="32" t="s">
        <v>29</v>
      </c>
      <c r="B14" s="9" t="s">
        <v>30</v>
      </c>
      <c r="C14" s="10">
        <f t="shared" si="3"/>
        <v>15.261000000000001</v>
      </c>
      <c r="D14" s="10">
        <f t="shared" si="3"/>
        <v>15.582000000000001</v>
      </c>
      <c r="E14" s="11">
        <f t="shared" si="1"/>
        <v>1.0210340082563396</v>
      </c>
      <c r="F14" s="33">
        <v>1.1200000000000001</v>
      </c>
      <c r="G14" s="33">
        <v>1.1200000000000001</v>
      </c>
      <c r="H14" s="34">
        <v>0</v>
      </c>
      <c r="I14" s="34">
        <v>0</v>
      </c>
      <c r="J14" s="34">
        <v>0</v>
      </c>
      <c r="K14" s="34">
        <v>0</v>
      </c>
      <c r="L14" s="34">
        <v>2.14</v>
      </c>
      <c r="M14" s="34">
        <v>2.1339999999999999</v>
      </c>
      <c r="N14" s="34">
        <v>0.5</v>
      </c>
      <c r="O14" s="34">
        <v>0.68</v>
      </c>
      <c r="P14" s="34">
        <v>6.88</v>
      </c>
      <c r="Q14" s="34">
        <v>7.4390000000000001</v>
      </c>
      <c r="R14" s="34">
        <v>1</v>
      </c>
      <c r="S14" s="34">
        <v>1.147</v>
      </c>
      <c r="T14" s="34">
        <v>0</v>
      </c>
      <c r="U14" s="34">
        <v>0</v>
      </c>
      <c r="V14" s="34">
        <v>3.621</v>
      </c>
      <c r="W14" s="34">
        <v>3.0619999999999998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</row>
    <row r="15" spans="1:31" ht="18.75" x14ac:dyDescent="0.3">
      <c r="A15" s="32" t="s">
        <v>31</v>
      </c>
      <c r="B15" s="9" t="s">
        <v>32</v>
      </c>
      <c r="C15" s="10">
        <f t="shared" si="3"/>
        <v>0</v>
      </c>
      <c r="D15" s="10">
        <f t="shared" si="3"/>
        <v>0</v>
      </c>
      <c r="E15" s="11" t="e">
        <f t="shared" si="1"/>
        <v>#DIV/0!</v>
      </c>
      <c r="F15" s="33">
        <v>0</v>
      </c>
      <c r="G15" s="33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</row>
    <row r="16" spans="1:31" ht="18.75" x14ac:dyDescent="0.3">
      <c r="A16" s="32" t="s">
        <v>33</v>
      </c>
      <c r="B16" s="9" t="s">
        <v>34</v>
      </c>
      <c r="C16" s="10">
        <f t="shared" si="3"/>
        <v>0</v>
      </c>
      <c r="D16" s="10">
        <f t="shared" si="3"/>
        <v>0</v>
      </c>
      <c r="E16" s="11" t="e">
        <f t="shared" si="1"/>
        <v>#DIV/0!</v>
      </c>
      <c r="F16" s="33">
        <v>0</v>
      </c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</row>
    <row r="17" spans="1:33" ht="18.75" x14ac:dyDescent="0.3">
      <c r="A17" s="32" t="s">
        <v>35</v>
      </c>
      <c r="B17" s="9" t="s">
        <v>36</v>
      </c>
      <c r="C17" s="10">
        <f t="shared" si="3"/>
        <v>0.43</v>
      </c>
      <c r="D17" s="10">
        <f t="shared" si="3"/>
        <v>0.43099999999999999</v>
      </c>
      <c r="E17" s="11">
        <f t="shared" si="1"/>
        <v>1.0023255813953489</v>
      </c>
      <c r="F17" s="33">
        <v>0</v>
      </c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0.43</v>
      </c>
      <c r="W17" s="34">
        <v>0.43099999999999999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</row>
    <row r="18" spans="1:33" ht="18.75" x14ac:dyDescent="0.3">
      <c r="A18" s="32" t="s">
        <v>37</v>
      </c>
      <c r="B18" s="9" t="s">
        <v>38</v>
      </c>
      <c r="C18" s="10">
        <f t="shared" si="3"/>
        <v>0</v>
      </c>
      <c r="D18" s="10">
        <f t="shared" si="3"/>
        <v>0</v>
      </c>
      <c r="E18" s="11" t="e">
        <f t="shared" si="1"/>
        <v>#DIV/0!</v>
      </c>
      <c r="F18" s="33">
        <v>0</v>
      </c>
      <c r="G18" s="33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</row>
    <row r="19" spans="1:33" ht="18.75" x14ac:dyDescent="0.3">
      <c r="A19" s="32" t="s">
        <v>39</v>
      </c>
      <c r="B19" s="9" t="s">
        <v>40</v>
      </c>
      <c r="C19" s="10">
        <f t="shared" si="3"/>
        <v>0</v>
      </c>
      <c r="D19" s="10">
        <f t="shared" si="3"/>
        <v>0</v>
      </c>
      <c r="E19" s="11" t="e">
        <f t="shared" si="1"/>
        <v>#DIV/0!</v>
      </c>
      <c r="F19" s="33">
        <v>0</v>
      </c>
      <c r="G19" s="33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</row>
    <row r="20" spans="1:33" ht="37.5" x14ac:dyDescent="0.3">
      <c r="A20" s="32" t="s">
        <v>41</v>
      </c>
      <c r="B20" s="9" t="s">
        <v>42</v>
      </c>
      <c r="C20" s="10">
        <f t="shared" si="3"/>
        <v>0</v>
      </c>
      <c r="D20" s="10">
        <f t="shared" si="3"/>
        <v>0</v>
      </c>
      <c r="E20" s="11" t="e">
        <f>D20/C20</f>
        <v>#DIV/0!</v>
      </c>
      <c r="F20" s="33">
        <v>0</v>
      </c>
      <c r="G20" s="33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</row>
    <row r="21" spans="1:33" ht="37.5" x14ac:dyDescent="0.3">
      <c r="A21" s="35" t="s">
        <v>43</v>
      </c>
      <c r="B21" s="20" t="s">
        <v>44</v>
      </c>
      <c r="C21" s="21">
        <f t="shared" si="3"/>
        <v>1010.3799999999999</v>
      </c>
      <c r="D21" s="22">
        <f t="shared" si="3"/>
        <v>997.10599999999988</v>
      </c>
      <c r="E21" s="23">
        <f>D21/C21</f>
        <v>0.98686236861378884</v>
      </c>
      <c r="F21" s="24">
        <f>F23+F24+F25+F26</f>
        <v>60</v>
      </c>
      <c r="G21" s="26">
        <f t="shared" ref="G21:AC21" si="4">G23+G24+G25+G26</f>
        <v>17.272000000000002</v>
      </c>
      <c r="H21" s="26">
        <f t="shared" si="4"/>
        <v>117.21</v>
      </c>
      <c r="I21" s="26">
        <f t="shared" si="4"/>
        <v>90.40100000000001</v>
      </c>
      <c r="J21" s="26">
        <f>J23+J24+J25+J26</f>
        <v>119.712</v>
      </c>
      <c r="K21" s="26">
        <f>K23+K24+K25+K26</f>
        <v>114.13</v>
      </c>
      <c r="L21" s="26">
        <f t="shared" si="4"/>
        <v>110</v>
      </c>
      <c r="M21" s="26">
        <f>M23+M24+M25+M26</f>
        <v>130.57</v>
      </c>
      <c r="N21" s="26">
        <f t="shared" si="4"/>
        <v>117.21000000000001</v>
      </c>
      <c r="O21" s="26">
        <f t="shared" si="4"/>
        <v>89.73599999999999</v>
      </c>
      <c r="P21" s="26">
        <f>P23+P24+P25+P26</f>
        <v>91.286000000000001</v>
      </c>
      <c r="Q21" s="26">
        <f t="shared" si="4"/>
        <v>170.90700000000001</v>
      </c>
      <c r="R21" s="26">
        <f t="shared" si="4"/>
        <v>125.69</v>
      </c>
      <c r="S21" s="26">
        <f t="shared" si="4"/>
        <v>128.34300000000002</v>
      </c>
      <c r="T21" s="26">
        <f t="shared" si="4"/>
        <v>132.9</v>
      </c>
      <c r="U21" s="26">
        <f t="shared" si="4"/>
        <v>83.962000000000003</v>
      </c>
      <c r="V21" s="26">
        <f t="shared" si="4"/>
        <v>136.37200000000001</v>
      </c>
      <c r="W21" s="26">
        <f t="shared" si="4"/>
        <v>171.785</v>
      </c>
      <c r="X21" s="26">
        <f t="shared" si="4"/>
        <v>0</v>
      </c>
      <c r="Y21" s="26">
        <f t="shared" si="4"/>
        <v>0</v>
      </c>
      <c r="Z21" s="26">
        <f t="shared" si="4"/>
        <v>0</v>
      </c>
      <c r="AA21" s="26">
        <f t="shared" si="4"/>
        <v>0</v>
      </c>
      <c r="AB21" s="26">
        <f t="shared" si="4"/>
        <v>0</v>
      </c>
      <c r="AC21" s="26">
        <f t="shared" si="4"/>
        <v>0</v>
      </c>
      <c r="AE21" s="27"/>
      <c r="AG21" s="27"/>
    </row>
    <row r="22" spans="1:33" ht="18.75" x14ac:dyDescent="0.3">
      <c r="A22" s="36"/>
      <c r="B22" s="9" t="s">
        <v>26</v>
      </c>
      <c r="C22" s="28"/>
      <c r="D22" s="28"/>
      <c r="E22" s="28"/>
      <c r="F22" s="29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</row>
    <row r="23" spans="1:33" ht="18.75" x14ac:dyDescent="0.3">
      <c r="A23" s="36" t="s">
        <v>45</v>
      </c>
      <c r="B23" s="9" t="s">
        <v>46</v>
      </c>
      <c r="C23" s="10">
        <f t="shared" ref="C23:D28" si="5">F23+H23+J23+L23+N23+P23+R23+T23+V23+X23+Z23+AB23</f>
        <v>79.147999999999996</v>
      </c>
      <c r="D23" s="10">
        <f t="shared" si="5"/>
        <v>74.414000000000001</v>
      </c>
      <c r="E23" s="11">
        <f t="shared" ref="E23:E45" si="6">D23/C23</f>
        <v>0.94018800222368226</v>
      </c>
      <c r="F23" s="29">
        <v>9.8420000000000005</v>
      </c>
      <c r="G23" s="29">
        <v>8.7260000000000009</v>
      </c>
      <c r="H23" s="29">
        <v>11</v>
      </c>
      <c r="I23" s="29">
        <v>10.183</v>
      </c>
      <c r="J23" s="29">
        <v>11</v>
      </c>
      <c r="K23" s="29">
        <v>9.5749999999999993</v>
      </c>
      <c r="L23" s="29">
        <v>8</v>
      </c>
      <c r="M23" s="29">
        <v>7.76</v>
      </c>
      <c r="N23" s="29">
        <v>0</v>
      </c>
      <c r="O23" s="29"/>
      <c r="P23" s="29">
        <v>8.5060000000000002</v>
      </c>
      <c r="Q23" s="29">
        <v>8.3580000000000005</v>
      </c>
      <c r="R23" s="29">
        <v>11</v>
      </c>
      <c r="S23" s="29">
        <v>10.02</v>
      </c>
      <c r="T23" s="29">
        <v>12</v>
      </c>
      <c r="U23" s="29">
        <v>11.996</v>
      </c>
      <c r="V23" s="29">
        <v>7.8</v>
      </c>
      <c r="W23" s="29">
        <v>7.7960000000000003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</row>
    <row r="24" spans="1:33" ht="18.75" x14ac:dyDescent="0.3">
      <c r="A24" s="36" t="s">
        <v>47</v>
      </c>
      <c r="B24" s="9" t="s">
        <v>48</v>
      </c>
      <c r="C24" s="10">
        <f t="shared" si="5"/>
        <v>33.164999999999999</v>
      </c>
      <c r="D24" s="10">
        <f t="shared" si="5"/>
        <v>30.334000000000003</v>
      </c>
      <c r="E24" s="11">
        <f>D24/C24</f>
        <v>0.91463892657922519</v>
      </c>
      <c r="F24" s="29">
        <v>7</v>
      </c>
      <c r="G24" s="29">
        <v>6.6920000000000002</v>
      </c>
      <c r="H24" s="29">
        <v>3</v>
      </c>
      <c r="I24" s="29">
        <v>2.8650000000000002</v>
      </c>
      <c r="J24" s="29">
        <v>5</v>
      </c>
      <c r="K24" s="29">
        <v>2.9649999999999999</v>
      </c>
      <c r="L24" s="29">
        <v>2.86</v>
      </c>
      <c r="M24" s="29">
        <v>2.86</v>
      </c>
      <c r="N24" s="29">
        <v>2.9</v>
      </c>
      <c r="O24" s="29">
        <v>2.86</v>
      </c>
      <c r="P24" s="29">
        <v>3.5</v>
      </c>
      <c r="Q24" s="29">
        <v>3.496</v>
      </c>
      <c r="R24" s="29">
        <v>3</v>
      </c>
      <c r="S24" s="29">
        <v>2.8650000000000002</v>
      </c>
      <c r="T24" s="29">
        <v>3.0049999999999999</v>
      </c>
      <c r="U24" s="29">
        <v>2.8650000000000002</v>
      </c>
      <c r="V24" s="29">
        <v>2.9</v>
      </c>
      <c r="W24" s="29">
        <v>2.8660000000000001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</row>
    <row r="25" spans="1:33" ht="18.75" x14ac:dyDescent="0.3">
      <c r="A25" s="36" t="s">
        <v>49</v>
      </c>
      <c r="B25" s="37" t="s">
        <v>50</v>
      </c>
      <c r="C25" s="10">
        <f t="shared" si="5"/>
        <v>200.66300000000001</v>
      </c>
      <c r="D25" s="10">
        <f t="shared" si="5"/>
        <v>174.529</v>
      </c>
      <c r="E25" s="11">
        <f t="shared" si="6"/>
        <v>0.86976173983245531</v>
      </c>
      <c r="F25" s="29">
        <v>20</v>
      </c>
      <c r="G25" s="29">
        <v>1.8540000000000001</v>
      </c>
      <c r="H25" s="29">
        <v>22.5</v>
      </c>
      <c r="I25" s="29">
        <v>12.457000000000001</v>
      </c>
      <c r="J25" s="29">
        <v>10.712</v>
      </c>
      <c r="K25" s="29">
        <v>9.6920000000000002</v>
      </c>
      <c r="L25" s="29">
        <v>13.44</v>
      </c>
      <c r="M25" s="29">
        <v>13.44</v>
      </c>
      <c r="N25" s="29">
        <v>5</v>
      </c>
      <c r="O25" s="29">
        <v>4.74</v>
      </c>
      <c r="P25" s="29">
        <v>40.200000000000003</v>
      </c>
      <c r="Q25" s="29">
        <v>31.504000000000001</v>
      </c>
      <c r="R25" s="29">
        <v>34.244999999999997</v>
      </c>
      <c r="S25" s="29">
        <v>39.234000000000002</v>
      </c>
      <c r="T25" s="29">
        <v>20.321000000000002</v>
      </c>
      <c r="U25" s="29">
        <v>15.842000000000001</v>
      </c>
      <c r="V25" s="29">
        <v>34.244999999999997</v>
      </c>
      <c r="W25" s="29">
        <v>45.765999999999998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</row>
    <row r="26" spans="1:33" ht="18.75" x14ac:dyDescent="0.3">
      <c r="A26" s="36" t="s">
        <v>51</v>
      </c>
      <c r="B26" s="37" t="s">
        <v>52</v>
      </c>
      <c r="C26" s="10">
        <f t="shared" si="5"/>
        <v>697.404</v>
      </c>
      <c r="D26" s="10">
        <f t="shared" si="5"/>
        <v>717.82899999999995</v>
      </c>
      <c r="E26" s="11">
        <f t="shared" si="6"/>
        <v>1.0292871850462573</v>
      </c>
      <c r="F26" s="29">
        <v>23.158000000000001</v>
      </c>
      <c r="G26" s="29">
        <v>0</v>
      </c>
      <c r="H26" s="29">
        <v>80.709999999999994</v>
      </c>
      <c r="I26" s="29">
        <v>64.896000000000001</v>
      </c>
      <c r="J26" s="29">
        <v>93</v>
      </c>
      <c r="K26" s="29">
        <v>91.897999999999996</v>
      </c>
      <c r="L26" s="29">
        <v>85.7</v>
      </c>
      <c r="M26" s="29">
        <v>106.51</v>
      </c>
      <c r="N26" s="29">
        <v>109.31</v>
      </c>
      <c r="O26" s="29">
        <v>82.135999999999996</v>
      </c>
      <c r="P26" s="29">
        <v>39.08</v>
      </c>
      <c r="Q26" s="29">
        <v>127.54900000000001</v>
      </c>
      <c r="R26" s="29">
        <v>77.444999999999993</v>
      </c>
      <c r="S26" s="29">
        <v>76.224000000000004</v>
      </c>
      <c r="T26" s="29">
        <v>97.573999999999998</v>
      </c>
      <c r="U26" s="29">
        <v>53.259</v>
      </c>
      <c r="V26" s="29">
        <v>91.427000000000007</v>
      </c>
      <c r="W26" s="29">
        <v>115.357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</row>
    <row r="27" spans="1:33" ht="18.75" x14ac:dyDescent="0.3">
      <c r="A27" s="38" t="s">
        <v>53</v>
      </c>
      <c r="B27" s="39" t="s">
        <v>54</v>
      </c>
      <c r="C27" s="40">
        <f t="shared" si="5"/>
        <v>255.70299999999997</v>
      </c>
      <c r="D27" s="22">
        <f t="shared" si="5"/>
        <v>254.84399999999999</v>
      </c>
      <c r="E27" s="23">
        <f t="shared" si="6"/>
        <v>0.99664063386037716</v>
      </c>
      <c r="F27" s="41">
        <v>26.6</v>
      </c>
      <c r="G27" s="41">
        <v>26.6</v>
      </c>
      <c r="H27" s="41">
        <v>26.959</v>
      </c>
      <c r="I27" s="41">
        <v>26.91</v>
      </c>
      <c r="J27" s="41">
        <v>27.459</v>
      </c>
      <c r="K27" s="41">
        <v>27.149000000000001</v>
      </c>
      <c r="L27" s="41">
        <v>26.6</v>
      </c>
      <c r="M27" s="41">
        <v>26.95</v>
      </c>
      <c r="N27" s="41">
        <v>27.03</v>
      </c>
      <c r="O27" s="41">
        <v>27.46</v>
      </c>
      <c r="P27" s="41">
        <v>27.46</v>
      </c>
      <c r="Q27" s="41">
        <v>27.89</v>
      </c>
      <c r="R27" s="41">
        <v>26.6</v>
      </c>
      <c r="S27" s="41">
        <v>26.6</v>
      </c>
      <c r="T27" s="41">
        <v>33.085999999999999</v>
      </c>
      <c r="U27" s="41">
        <v>25.748999999999999</v>
      </c>
      <c r="V27" s="41">
        <v>33.908999999999999</v>
      </c>
      <c r="W27" s="41">
        <v>39.536000000000001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</row>
    <row r="28" spans="1:33" ht="39.75" customHeight="1" x14ac:dyDescent="0.3">
      <c r="A28" s="38" t="s">
        <v>55</v>
      </c>
      <c r="B28" s="20" t="s">
        <v>56</v>
      </c>
      <c r="C28" s="40">
        <f t="shared" si="5"/>
        <v>511.916</v>
      </c>
      <c r="D28" s="22">
        <f t="shared" si="5"/>
        <v>511.24600000000004</v>
      </c>
      <c r="E28" s="23">
        <f>D28/C28</f>
        <v>0.99869119152360941</v>
      </c>
      <c r="F28" s="41">
        <f>F30+F31+F32+F33+F34+F35+F36</f>
        <v>12.5</v>
      </c>
      <c r="G28" s="42">
        <f>G30+G31+G32+G33+G34+G35+G36</f>
        <v>7.04</v>
      </c>
      <c r="H28" s="42">
        <f t="shared" ref="H28:AC28" si="7">H30+H31+H32+H33+H34+H35+H36</f>
        <v>16.521999999999998</v>
      </c>
      <c r="I28" s="42">
        <f t="shared" si="7"/>
        <v>15.522</v>
      </c>
      <c r="J28" s="42">
        <f>J30+J31+J32+J33+J34+J35+J36</f>
        <v>16.038</v>
      </c>
      <c r="K28" s="42">
        <f t="shared" si="7"/>
        <v>9.2949999999999999</v>
      </c>
      <c r="L28" s="42">
        <f t="shared" si="7"/>
        <v>302.7</v>
      </c>
      <c r="M28" s="43">
        <f t="shared" si="7"/>
        <v>14.408999999999999</v>
      </c>
      <c r="N28" s="42">
        <f>N30+N31+N32+N33+N34+N35+N36</f>
        <v>17.7</v>
      </c>
      <c r="O28" s="43">
        <f>O30+O31+O32+O33+O34+O35+O36</f>
        <v>18.238</v>
      </c>
      <c r="P28" s="42">
        <f>P30+P31+P32+P33+P34+P35+P36</f>
        <v>18.238</v>
      </c>
      <c r="Q28" s="43">
        <f>Q30+Q31+Q32+Q33+Q34+Q35+Q36</f>
        <v>300.33600000000001</v>
      </c>
      <c r="R28" s="42">
        <f t="shared" si="7"/>
        <v>29.8</v>
      </c>
      <c r="S28" s="43">
        <f t="shared" si="7"/>
        <v>19.95</v>
      </c>
      <c r="T28" s="42">
        <f t="shared" si="7"/>
        <v>77.88</v>
      </c>
      <c r="U28" s="43">
        <f t="shared" si="7"/>
        <v>73.12299999999999</v>
      </c>
      <c r="V28" s="43">
        <f t="shared" si="7"/>
        <v>20.538</v>
      </c>
      <c r="W28" s="43">
        <f t="shared" si="7"/>
        <v>53.333000000000006</v>
      </c>
      <c r="X28" s="42">
        <f t="shared" si="7"/>
        <v>0</v>
      </c>
      <c r="Y28" s="43">
        <f t="shared" si="7"/>
        <v>0</v>
      </c>
      <c r="Z28" s="43">
        <f t="shared" si="7"/>
        <v>0</v>
      </c>
      <c r="AA28" s="43">
        <f t="shared" si="7"/>
        <v>0</v>
      </c>
      <c r="AB28" s="43">
        <f t="shared" si="7"/>
        <v>0</v>
      </c>
      <c r="AC28" s="43">
        <f t="shared" si="7"/>
        <v>0</v>
      </c>
      <c r="AE28" s="44"/>
    </row>
    <row r="29" spans="1:33" ht="18.75" x14ac:dyDescent="0.3">
      <c r="A29" s="45"/>
      <c r="B29" s="9" t="s">
        <v>57</v>
      </c>
      <c r="C29" s="28"/>
      <c r="D29" s="28"/>
      <c r="E29" s="11"/>
      <c r="F29" s="29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/>
      <c r="Y29" s="30"/>
      <c r="Z29" s="31"/>
      <c r="AA29" s="30"/>
      <c r="AB29" s="31"/>
      <c r="AC29" s="30"/>
      <c r="AD29" s="44"/>
      <c r="AE29" s="44"/>
      <c r="AF29" s="44"/>
    </row>
    <row r="30" spans="1:33" ht="18.75" x14ac:dyDescent="0.3">
      <c r="A30" s="45" t="s">
        <v>58</v>
      </c>
      <c r="B30" s="9" t="s">
        <v>59</v>
      </c>
      <c r="C30" s="10">
        <f t="shared" ref="C30:D38" si="8">F30+H30+J30+L30+N30+P30+R30+T30+V30+X30+Z30+AB30</f>
        <v>19.48</v>
      </c>
      <c r="D30" s="10">
        <f t="shared" si="8"/>
        <v>19.489000000000001</v>
      </c>
      <c r="E30" s="11">
        <f t="shared" si="6"/>
        <v>1.0004620123203285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6.1230000000000002</v>
      </c>
      <c r="S30" s="29">
        <v>0</v>
      </c>
      <c r="T30" s="29">
        <v>0</v>
      </c>
      <c r="U30" s="29">
        <v>0</v>
      </c>
      <c r="V30" s="29">
        <v>13.356999999999999</v>
      </c>
      <c r="W30" s="29">
        <v>19.489000000000001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</row>
    <row r="31" spans="1:33" ht="18.75" x14ac:dyDescent="0.3">
      <c r="A31" s="45" t="s">
        <v>60</v>
      </c>
      <c r="B31" s="37" t="s">
        <v>61</v>
      </c>
      <c r="C31" s="10">
        <f t="shared" si="8"/>
        <v>0</v>
      </c>
      <c r="D31" s="10">
        <f t="shared" si="8"/>
        <v>0</v>
      </c>
      <c r="E31" s="11" t="e">
        <f t="shared" si="6"/>
        <v>#DIV/0!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</row>
    <row r="32" spans="1:33" ht="18.75" x14ac:dyDescent="0.3">
      <c r="A32" s="45" t="s">
        <v>62</v>
      </c>
      <c r="B32" s="37" t="s">
        <v>63</v>
      </c>
      <c r="C32" s="10">
        <f t="shared" si="8"/>
        <v>18.564000000000004</v>
      </c>
      <c r="D32" s="10">
        <f t="shared" si="8"/>
        <v>18.564000000000004</v>
      </c>
      <c r="E32" s="11">
        <f t="shared" si="6"/>
        <v>1</v>
      </c>
      <c r="F32" s="29">
        <v>2.0630000000000002</v>
      </c>
      <c r="G32" s="29">
        <v>2.0630000000000002</v>
      </c>
      <c r="H32" s="29">
        <v>2.0630000000000002</v>
      </c>
      <c r="I32" s="29">
        <v>2.0630000000000002</v>
      </c>
      <c r="J32" s="29">
        <v>2.0630000000000002</v>
      </c>
      <c r="K32" s="29">
        <v>2.0630000000000002</v>
      </c>
      <c r="L32" s="29">
        <v>2.0630000000000002</v>
      </c>
      <c r="M32" s="29">
        <v>2.0630000000000002</v>
      </c>
      <c r="N32" s="29">
        <v>2.0630000000000002</v>
      </c>
      <c r="O32" s="29">
        <v>2.0630000000000002</v>
      </c>
      <c r="P32" s="29">
        <v>2.0630000000000002</v>
      </c>
      <c r="Q32" s="29">
        <v>2.0630000000000002</v>
      </c>
      <c r="R32" s="29">
        <v>2.0619999999999998</v>
      </c>
      <c r="S32" s="29">
        <v>2.0619999999999998</v>
      </c>
      <c r="T32" s="29">
        <v>2.0619999999999998</v>
      </c>
      <c r="U32" s="29">
        <v>2.0619999999999998</v>
      </c>
      <c r="V32" s="29">
        <v>2.0619999999999998</v>
      </c>
      <c r="W32" s="29">
        <v>2.0619999999999998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</row>
    <row r="33" spans="1:31" ht="37.5" x14ac:dyDescent="0.3">
      <c r="A33" s="45" t="s">
        <v>64</v>
      </c>
      <c r="B33" s="46" t="s">
        <v>65</v>
      </c>
      <c r="C33" s="10">
        <f t="shared" si="8"/>
        <v>6.74</v>
      </c>
      <c r="D33" s="10">
        <f t="shared" si="8"/>
        <v>6.548</v>
      </c>
      <c r="E33" s="11">
        <f t="shared" si="6"/>
        <v>0.97151335311572695</v>
      </c>
      <c r="F33" s="29">
        <v>0</v>
      </c>
      <c r="G33" s="29">
        <v>0</v>
      </c>
      <c r="H33" s="29">
        <v>0</v>
      </c>
      <c r="I33" s="29">
        <v>0</v>
      </c>
      <c r="J33" s="29"/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1.5</v>
      </c>
      <c r="S33" s="29">
        <v>1.3480000000000001</v>
      </c>
      <c r="T33" s="29">
        <v>3</v>
      </c>
      <c r="U33" s="29">
        <v>2.96</v>
      </c>
      <c r="V33" s="29">
        <v>2.2400000000000002</v>
      </c>
      <c r="W33" s="29">
        <v>2.2400000000000002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</row>
    <row r="34" spans="1:31" ht="18.75" x14ac:dyDescent="0.3">
      <c r="A34" s="45" t="s">
        <v>66</v>
      </c>
      <c r="B34" s="46" t="s">
        <v>67</v>
      </c>
      <c r="C34" s="10">
        <f t="shared" si="8"/>
        <v>291.16700000000003</v>
      </c>
      <c r="D34" s="10">
        <f t="shared" si="8"/>
        <v>282.73900000000003</v>
      </c>
      <c r="E34" s="11">
        <f t="shared" si="6"/>
        <v>0.97105441207279675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282.42700000000002</v>
      </c>
      <c r="M34" s="29">
        <v>0</v>
      </c>
      <c r="N34" s="29">
        <v>0</v>
      </c>
      <c r="O34" s="29">
        <v>0</v>
      </c>
      <c r="P34" s="29">
        <v>0</v>
      </c>
      <c r="Q34" s="29">
        <v>273.99900000000002</v>
      </c>
      <c r="R34" s="29">
        <v>8.74</v>
      </c>
      <c r="S34" s="29">
        <v>8.74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</row>
    <row r="35" spans="1:31" ht="37.5" x14ac:dyDescent="0.3">
      <c r="A35" s="45" t="s">
        <v>68</v>
      </c>
      <c r="B35" s="46" t="s">
        <v>69</v>
      </c>
      <c r="C35" s="10">
        <f t="shared" si="8"/>
        <v>29.441000000000003</v>
      </c>
      <c r="D35" s="10">
        <f t="shared" si="8"/>
        <v>25.565999999999999</v>
      </c>
      <c r="E35" s="11">
        <f t="shared" si="6"/>
        <v>0.86838082945552109</v>
      </c>
      <c r="F35" s="29">
        <v>4</v>
      </c>
      <c r="G35" s="29">
        <v>2.9529999999999998</v>
      </c>
      <c r="H35" s="29">
        <v>3</v>
      </c>
      <c r="I35" s="29">
        <v>2.1669999999999998</v>
      </c>
      <c r="J35" s="29">
        <v>3.5609999999999999</v>
      </c>
      <c r="K35" s="29">
        <v>2.149</v>
      </c>
      <c r="L35" s="29">
        <v>2.2000000000000002</v>
      </c>
      <c r="M35" s="29">
        <v>2.13</v>
      </c>
      <c r="N35" s="29">
        <v>2.9</v>
      </c>
      <c r="O35" s="29">
        <v>2.87</v>
      </c>
      <c r="P35" s="29">
        <v>2.9</v>
      </c>
      <c r="Q35" s="29">
        <v>2.83</v>
      </c>
      <c r="R35" s="29">
        <v>4.9800000000000004</v>
      </c>
      <c r="S35" s="29">
        <v>4.7709999999999999</v>
      </c>
      <c r="T35" s="29">
        <v>3.0209999999999999</v>
      </c>
      <c r="U35" s="29">
        <v>2.843</v>
      </c>
      <c r="V35" s="29">
        <v>2.879</v>
      </c>
      <c r="W35" s="29">
        <v>2.8530000000000002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</row>
    <row r="36" spans="1:31" ht="18.75" x14ac:dyDescent="0.3">
      <c r="A36" s="45" t="s">
        <v>70</v>
      </c>
      <c r="B36" s="46" t="s">
        <v>52</v>
      </c>
      <c r="C36" s="10">
        <f t="shared" si="8"/>
        <v>146.524</v>
      </c>
      <c r="D36" s="10">
        <f t="shared" si="8"/>
        <v>158.34</v>
      </c>
      <c r="E36" s="11">
        <f t="shared" si="6"/>
        <v>1.0806420791133193</v>
      </c>
      <c r="F36" s="29">
        <v>6.4370000000000003</v>
      </c>
      <c r="G36" s="29">
        <v>2.024</v>
      </c>
      <c r="H36" s="29">
        <v>11.459</v>
      </c>
      <c r="I36" s="29">
        <v>11.292</v>
      </c>
      <c r="J36" s="29">
        <v>10.414</v>
      </c>
      <c r="K36" s="29">
        <v>5.0830000000000002</v>
      </c>
      <c r="L36" s="29">
        <v>16.010000000000002</v>
      </c>
      <c r="M36" s="29">
        <v>10.215999999999999</v>
      </c>
      <c r="N36" s="29">
        <v>12.737</v>
      </c>
      <c r="O36" s="29">
        <v>13.305</v>
      </c>
      <c r="P36" s="29">
        <v>13.275</v>
      </c>
      <c r="Q36" s="29">
        <v>21.443999999999999</v>
      </c>
      <c r="R36" s="29">
        <v>6.3949999999999996</v>
      </c>
      <c r="S36" s="29">
        <v>3.0289999999999999</v>
      </c>
      <c r="T36" s="29">
        <v>69.796999999999997</v>
      </c>
      <c r="U36" s="29">
        <v>65.257999999999996</v>
      </c>
      <c r="V36" s="29">
        <v>0</v>
      </c>
      <c r="W36" s="29">
        <v>26.689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</row>
    <row r="37" spans="1:31" ht="18.75" x14ac:dyDescent="0.3">
      <c r="A37" s="38" t="s">
        <v>71</v>
      </c>
      <c r="B37" s="39" t="s">
        <v>72</v>
      </c>
      <c r="C37" s="40">
        <f t="shared" si="8"/>
        <v>0</v>
      </c>
      <c r="D37" s="22">
        <f t="shared" si="8"/>
        <v>0</v>
      </c>
      <c r="E37" s="23" t="e">
        <f t="shared" si="6"/>
        <v>#DIV/0!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</row>
    <row r="38" spans="1:31" ht="24.75" customHeight="1" x14ac:dyDescent="0.3">
      <c r="A38" s="47" t="s">
        <v>73</v>
      </c>
      <c r="B38" s="20" t="s">
        <v>74</v>
      </c>
      <c r="C38" s="22">
        <f t="shared" si="8"/>
        <v>2139.1379999999999</v>
      </c>
      <c r="D38" s="22">
        <f t="shared" si="8"/>
        <v>1949.2909999999999</v>
      </c>
      <c r="E38" s="23">
        <f t="shared" si="6"/>
        <v>0.91125070004833719</v>
      </c>
      <c r="F38" s="24">
        <f t="shared" ref="F38:AC38" si="9">F40+F41+F42+F43</f>
        <v>653.73</v>
      </c>
      <c r="G38" s="25">
        <f t="shared" si="9"/>
        <v>489.65800000000002</v>
      </c>
      <c r="H38" s="26">
        <f t="shared" si="9"/>
        <v>400.399</v>
      </c>
      <c r="I38" s="25">
        <f t="shared" si="9"/>
        <v>114.38799999999999</v>
      </c>
      <c r="J38" s="26">
        <f t="shared" si="9"/>
        <v>391.58000000000004</v>
      </c>
      <c r="K38" s="25">
        <f>K40+K41+K42+K43</f>
        <v>520.83799999999997</v>
      </c>
      <c r="L38" s="26">
        <f>L40+L41+L42+L43</f>
        <v>153.19999999999999</v>
      </c>
      <c r="M38" s="25">
        <f t="shared" si="9"/>
        <v>341.34799999999996</v>
      </c>
      <c r="N38" s="26">
        <f t="shared" si="9"/>
        <v>131.82999999999998</v>
      </c>
      <c r="O38" s="25">
        <f>O40+O41+O42+O43</f>
        <v>107.41000000000001</v>
      </c>
      <c r="P38" s="26">
        <f t="shared" si="9"/>
        <v>102.227</v>
      </c>
      <c r="Q38" s="25">
        <f t="shared" si="9"/>
        <v>87.251999999999995</v>
      </c>
      <c r="R38" s="26">
        <f t="shared" si="9"/>
        <v>59.55</v>
      </c>
      <c r="S38" s="25">
        <f t="shared" si="9"/>
        <v>101.185</v>
      </c>
      <c r="T38" s="26">
        <f t="shared" si="9"/>
        <v>105</v>
      </c>
      <c r="U38" s="25">
        <f t="shared" si="9"/>
        <v>111.88400000000001</v>
      </c>
      <c r="V38" s="26">
        <f t="shared" si="9"/>
        <v>141.62200000000001</v>
      </c>
      <c r="W38" s="25">
        <f t="shared" si="9"/>
        <v>75.328000000000003</v>
      </c>
      <c r="X38" s="26">
        <f t="shared" si="9"/>
        <v>0</v>
      </c>
      <c r="Y38" s="25">
        <f t="shared" si="9"/>
        <v>0</v>
      </c>
      <c r="Z38" s="26">
        <f t="shared" si="9"/>
        <v>0</v>
      </c>
      <c r="AA38" s="25">
        <f t="shared" si="9"/>
        <v>0</v>
      </c>
      <c r="AB38" s="26">
        <f t="shared" si="9"/>
        <v>0</v>
      </c>
      <c r="AC38" s="25">
        <f t="shared" si="9"/>
        <v>0</v>
      </c>
    </row>
    <row r="39" spans="1:31" ht="18.75" x14ac:dyDescent="0.3">
      <c r="A39" s="32"/>
      <c r="B39" s="9" t="s">
        <v>26</v>
      </c>
      <c r="C39" s="28"/>
      <c r="D39" s="28"/>
      <c r="E39" s="28"/>
      <c r="F39" s="29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30"/>
      <c r="V39" s="31"/>
      <c r="W39" s="30"/>
      <c r="X39" s="31"/>
      <c r="Y39" s="30"/>
      <c r="Z39" s="31"/>
      <c r="AA39" s="30"/>
      <c r="AB39" s="31"/>
      <c r="AC39" s="30"/>
    </row>
    <row r="40" spans="1:31" ht="18.75" x14ac:dyDescent="0.3">
      <c r="A40" s="32" t="s">
        <v>75</v>
      </c>
      <c r="B40" s="9" t="s">
        <v>76</v>
      </c>
      <c r="C40" s="10">
        <f t="shared" ref="C40:D45" si="10">F40+H40+J40+L40+N40+P40+R40+T40+V40+X40+Z40+AB40</f>
        <v>0</v>
      </c>
      <c r="D40" s="10">
        <f t="shared" si="10"/>
        <v>0</v>
      </c>
      <c r="E40" s="11" t="e">
        <f t="shared" si="6"/>
        <v>#DIV/0!</v>
      </c>
      <c r="F40" s="33">
        <v>0</v>
      </c>
      <c r="G40" s="33"/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48"/>
      <c r="AE40" s="44"/>
    </row>
    <row r="41" spans="1:31" s="49" customFormat="1" ht="18.75" x14ac:dyDescent="0.3">
      <c r="A41" s="32" t="s">
        <v>77</v>
      </c>
      <c r="B41" s="9" t="s">
        <v>78</v>
      </c>
      <c r="C41" s="10">
        <f t="shared" si="10"/>
        <v>761.29000000000008</v>
      </c>
      <c r="D41" s="10">
        <f t="shared" si="10"/>
        <v>663.58399999999995</v>
      </c>
      <c r="E41" s="11">
        <f t="shared" si="6"/>
        <v>0.87165731849886363</v>
      </c>
      <c r="F41" s="33">
        <v>205.83</v>
      </c>
      <c r="G41" s="33">
        <v>85.260999999999996</v>
      </c>
      <c r="H41" s="33">
        <v>95.183000000000007</v>
      </c>
      <c r="I41" s="33">
        <v>95.620999999999995</v>
      </c>
      <c r="J41" s="33">
        <v>84.459000000000003</v>
      </c>
      <c r="K41" s="33">
        <v>115.485</v>
      </c>
      <c r="L41" s="33">
        <v>66.7</v>
      </c>
      <c r="M41" s="33">
        <v>55.301000000000002</v>
      </c>
      <c r="N41" s="33">
        <v>72.86</v>
      </c>
      <c r="O41" s="33">
        <v>83.629000000000005</v>
      </c>
      <c r="P41" s="33">
        <v>83.629000000000005</v>
      </c>
      <c r="Q41" s="33">
        <v>54.604999999999997</v>
      </c>
      <c r="R41" s="33">
        <v>17.75</v>
      </c>
      <c r="S41" s="33">
        <v>43.418999999999997</v>
      </c>
      <c r="T41" s="33">
        <v>50</v>
      </c>
      <c r="U41" s="33">
        <v>80.209000000000003</v>
      </c>
      <c r="V41" s="33">
        <v>84.879000000000005</v>
      </c>
      <c r="W41" s="33">
        <v>50.054000000000002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E41" s="44"/>
    </row>
    <row r="42" spans="1:31" s="49" customFormat="1" ht="18.75" x14ac:dyDescent="0.3">
      <c r="A42" s="32" t="s">
        <v>79</v>
      </c>
      <c r="B42" s="9" t="s">
        <v>80</v>
      </c>
      <c r="C42" s="10">
        <f t="shared" si="10"/>
        <v>92.570999999999998</v>
      </c>
      <c r="D42" s="10">
        <f t="shared" si="10"/>
        <v>83.290999999999997</v>
      </c>
      <c r="E42" s="11">
        <f t="shared" si="6"/>
        <v>0.89975262231152309</v>
      </c>
      <c r="F42" s="33">
        <v>13.3</v>
      </c>
      <c r="G42" s="33">
        <v>0.56399999999999995</v>
      </c>
      <c r="H42" s="33">
        <v>11.401999999999999</v>
      </c>
      <c r="I42" s="33">
        <v>18.766999999999999</v>
      </c>
      <c r="J42" s="33">
        <v>19.213000000000001</v>
      </c>
      <c r="K42" s="33">
        <v>10.647</v>
      </c>
      <c r="L42" s="33">
        <v>3.3</v>
      </c>
      <c r="M42" s="33">
        <v>8.3610000000000007</v>
      </c>
      <c r="N42" s="33">
        <v>15.47</v>
      </c>
      <c r="O42" s="33">
        <v>6.9260000000000002</v>
      </c>
      <c r="P42" s="33">
        <v>1.7430000000000001</v>
      </c>
      <c r="Q42" s="33">
        <v>8.3239999999999998</v>
      </c>
      <c r="R42" s="33">
        <v>0</v>
      </c>
      <c r="S42" s="33">
        <v>9.5530000000000008</v>
      </c>
      <c r="T42" s="33">
        <v>13.2</v>
      </c>
      <c r="U42" s="33">
        <v>10.37</v>
      </c>
      <c r="V42" s="33">
        <v>14.943</v>
      </c>
      <c r="W42" s="33">
        <v>9.7789999999999999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E42" s="44"/>
    </row>
    <row r="43" spans="1:31" s="49" customFormat="1" ht="18.75" x14ac:dyDescent="0.3">
      <c r="A43" s="32" t="s">
        <v>81</v>
      </c>
      <c r="B43" s="9" t="s">
        <v>82</v>
      </c>
      <c r="C43" s="10">
        <f t="shared" si="10"/>
        <v>1285.2769999999998</v>
      </c>
      <c r="D43" s="10">
        <f t="shared" si="10"/>
        <v>1202.4159999999999</v>
      </c>
      <c r="E43" s="11">
        <f t="shared" si="6"/>
        <v>0.93553062880608628</v>
      </c>
      <c r="F43" s="33">
        <v>434.6</v>
      </c>
      <c r="G43" s="33">
        <v>403.83300000000003</v>
      </c>
      <c r="H43" s="33">
        <v>293.81400000000002</v>
      </c>
      <c r="I43" s="33">
        <v>0</v>
      </c>
      <c r="J43" s="33">
        <v>287.90800000000002</v>
      </c>
      <c r="K43" s="33">
        <v>394.70600000000002</v>
      </c>
      <c r="L43" s="33">
        <v>83.2</v>
      </c>
      <c r="M43" s="33">
        <v>277.68599999999998</v>
      </c>
      <c r="N43" s="33">
        <v>43.5</v>
      </c>
      <c r="O43" s="33">
        <v>16.855</v>
      </c>
      <c r="P43" s="33">
        <v>16.855</v>
      </c>
      <c r="Q43" s="33">
        <v>24.323</v>
      </c>
      <c r="R43" s="33">
        <v>41.8</v>
      </c>
      <c r="S43" s="33">
        <v>48.213000000000001</v>
      </c>
      <c r="T43" s="33">
        <v>41.8</v>
      </c>
      <c r="U43" s="33">
        <v>21.305</v>
      </c>
      <c r="V43" s="33">
        <v>41.8</v>
      </c>
      <c r="W43" s="33">
        <v>15.494999999999999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E43" s="44"/>
    </row>
    <row r="44" spans="1:31" s="49" customFormat="1" ht="48" customHeight="1" x14ac:dyDescent="0.3">
      <c r="A44" s="47" t="s">
        <v>83</v>
      </c>
      <c r="B44" s="50" t="s">
        <v>84</v>
      </c>
      <c r="C44" s="22">
        <f t="shared" si="10"/>
        <v>10.6</v>
      </c>
      <c r="D44" s="22">
        <f t="shared" si="10"/>
        <v>8.14</v>
      </c>
      <c r="E44" s="23">
        <f t="shared" si="6"/>
        <v>0.76792452830188684</v>
      </c>
      <c r="F44" s="41">
        <v>0</v>
      </c>
      <c r="G44" s="41">
        <v>0</v>
      </c>
      <c r="H44" s="41">
        <v>0.5</v>
      </c>
      <c r="I44" s="41">
        <v>0.33</v>
      </c>
      <c r="J44" s="41">
        <v>0</v>
      </c>
      <c r="K44" s="41">
        <v>0</v>
      </c>
      <c r="L44" s="41">
        <v>0.54</v>
      </c>
      <c r="M44" s="41">
        <v>0</v>
      </c>
      <c r="N44" s="41">
        <v>3.21</v>
      </c>
      <c r="O44" s="41">
        <v>0.5</v>
      </c>
      <c r="P44" s="41">
        <v>0.5</v>
      </c>
      <c r="Q44" s="41">
        <v>0</v>
      </c>
      <c r="R44" s="41">
        <v>0.5</v>
      </c>
      <c r="S44" s="41">
        <v>1.98</v>
      </c>
      <c r="T44" s="41">
        <v>2.5</v>
      </c>
      <c r="U44" s="41">
        <v>2.36</v>
      </c>
      <c r="V44" s="41">
        <v>2.85</v>
      </c>
      <c r="W44" s="41">
        <v>2.97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</row>
    <row r="45" spans="1:31" s="49" customFormat="1" ht="18.75" x14ac:dyDescent="0.3">
      <c r="A45" s="47" t="s">
        <v>85</v>
      </c>
      <c r="B45" s="20" t="s">
        <v>86</v>
      </c>
      <c r="C45" s="22">
        <f>F45+H45+J45+L45+N45+P45+R45+T45+V45+X45+Z45+AB45</f>
        <v>4.08</v>
      </c>
      <c r="D45" s="22">
        <f t="shared" si="10"/>
        <v>3.0720000000000001</v>
      </c>
      <c r="E45" s="23">
        <f t="shared" si="6"/>
        <v>0.75294117647058822</v>
      </c>
      <c r="F45" s="24">
        <f>F47+F48</f>
        <v>0</v>
      </c>
      <c r="G45" s="21">
        <f>G47+G48</f>
        <v>0</v>
      </c>
      <c r="H45" s="21">
        <f t="shared" ref="H45:V45" si="11">H47+H48</f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21">
        <f t="shared" si="11"/>
        <v>0</v>
      </c>
      <c r="N45" s="21">
        <f t="shared" si="11"/>
        <v>4.08</v>
      </c>
      <c r="O45" s="21">
        <f t="shared" si="11"/>
        <v>0</v>
      </c>
      <c r="P45" s="21">
        <f t="shared" si="11"/>
        <v>0</v>
      </c>
      <c r="Q45" s="21">
        <f t="shared" si="11"/>
        <v>0</v>
      </c>
      <c r="R45" s="21">
        <f t="shared" si="11"/>
        <v>0</v>
      </c>
      <c r="S45" s="21">
        <f t="shared" si="11"/>
        <v>0</v>
      </c>
      <c r="T45" s="21">
        <v>0</v>
      </c>
      <c r="U45" s="21">
        <f t="shared" si="11"/>
        <v>0</v>
      </c>
      <c r="V45" s="21">
        <f t="shared" si="11"/>
        <v>0</v>
      </c>
      <c r="W45" s="21">
        <v>3.0720000000000001</v>
      </c>
      <c r="X45" s="21">
        <f t="shared" ref="X45:AC45" si="12">X47+X48</f>
        <v>0</v>
      </c>
      <c r="Y45" s="21">
        <f t="shared" si="12"/>
        <v>0</v>
      </c>
      <c r="Z45" s="21">
        <f t="shared" si="12"/>
        <v>0</v>
      </c>
      <c r="AA45" s="21">
        <f t="shared" si="12"/>
        <v>0</v>
      </c>
      <c r="AB45" s="21">
        <f t="shared" si="12"/>
        <v>0</v>
      </c>
      <c r="AC45" s="21">
        <f t="shared" si="12"/>
        <v>0</v>
      </c>
    </row>
    <row r="46" spans="1:31" s="49" customFormat="1" ht="18.75" x14ac:dyDescent="0.3">
      <c r="A46" s="32"/>
      <c r="B46" s="9" t="s">
        <v>26</v>
      </c>
      <c r="C46" s="28"/>
      <c r="D46" s="28"/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</row>
    <row r="47" spans="1:31" s="49" customFormat="1" ht="18.75" x14ac:dyDescent="0.3">
      <c r="A47" s="32" t="s">
        <v>87</v>
      </c>
      <c r="B47" s="9" t="s">
        <v>88</v>
      </c>
      <c r="C47" s="10">
        <f>F47+H47+J47+L47+N47+P47+R47+T47+V47+X47+Z47+AB47</f>
        <v>0</v>
      </c>
      <c r="D47" s="10">
        <f>G47+I47+K47+M47+O47+Q47+S47+U47+W47+Y47+AA47+AC47</f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</row>
    <row r="48" spans="1:31" s="49" customFormat="1" ht="18.75" x14ac:dyDescent="0.3">
      <c r="A48" s="32" t="s">
        <v>89</v>
      </c>
      <c r="B48" s="9" t="s">
        <v>90</v>
      </c>
      <c r="C48" s="28">
        <f>F48+H48+L48+N48+P48+R48+T48+V48</f>
        <v>4.08</v>
      </c>
      <c r="D48" s="28">
        <f>G48+I48+K48+M48+O48+Q48+S48+U48+W48</f>
        <v>3.0720000000000001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4.08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3.0720000000000001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</row>
    <row r="49" spans="1:29" s="49" customFormat="1" ht="19.5" thickBot="1" x14ac:dyDescent="0.35">
      <c r="A49" s="51" t="s">
        <v>91</v>
      </c>
      <c r="B49" s="20" t="s">
        <v>92</v>
      </c>
      <c r="C49" s="22">
        <f>F49+H49+J49+L49+N49+P49+R49+T49+V49+X49+Z49+AB49</f>
        <v>5.0289999999999999</v>
      </c>
      <c r="D49" s="22">
        <f>G49+I49+K49+M49+O49+Q49+S49+U49+W49+Y49+AA49+AC49</f>
        <v>2.8486199999999999</v>
      </c>
      <c r="E49" s="23">
        <f>D49/C49</f>
        <v>0.56643865579638097</v>
      </c>
      <c r="F49" s="52">
        <v>1</v>
      </c>
      <c r="G49" s="52">
        <v>0.77161999999999997</v>
      </c>
      <c r="H49" s="52">
        <v>0</v>
      </c>
      <c r="I49" s="52">
        <v>0</v>
      </c>
      <c r="J49" s="52">
        <v>0</v>
      </c>
      <c r="K49" s="52">
        <v>0</v>
      </c>
      <c r="L49" s="52">
        <v>1</v>
      </c>
      <c r="M49" s="52">
        <v>1</v>
      </c>
      <c r="N49" s="52">
        <v>0.25</v>
      </c>
      <c r="O49" s="52">
        <v>0</v>
      </c>
      <c r="P49" s="52">
        <v>0</v>
      </c>
      <c r="Q49" s="52">
        <v>0</v>
      </c>
      <c r="R49" s="52">
        <v>2.71</v>
      </c>
      <c r="S49" s="52">
        <v>1.077</v>
      </c>
      <c r="T49" s="52">
        <v>2.4E-2</v>
      </c>
      <c r="U49" s="52">
        <v>0</v>
      </c>
      <c r="V49" s="52">
        <v>4.4999999999999998E-2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</row>
    <row r="50" spans="1:29" s="49" customFormat="1" ht="15" customHeight="1" thickBot="1" x14ac:dyDescent="0.35">
      <c r="A50" s="53"/>
      <c r="B50" s="54" t="s">
        <v>93</v>
      </c>
      <c r="C50" s="55">
        <f>C49+C44+C38+C37+C28+C27+C21+C11+C10+C9+C45</f>
        <v>17545.294000000002</v>
      </c>
      <c r="D50" s="55">
        <f>D49+D44+D38+D37+D28+D27+D21+D11+D10+D9+D45</f>
        <v>17229.461619999998</v>
      </c>
      <c r="E50" s="56">
        <f>D50/C50</f>
        <v>0.98199902606362688</v>
      </c>
      <c r="F50" s="57">
        <f>F49+F44+F38+F37+F28+F27+F21+F11+F10+F9+F45</f>
        <v>2118.91</v>
      </c>
      <c r="G50" s="57">
        <f>G49+G44+G38+G37+G28+G27+G21+G11+G10+G9+G45</f>
        <v>1882.6496200000001</v>
      </c>
      <c r="H50" s="57">
        <f t="shared" ref="H50:AC50" si="13">H49+H44+H38+H37+H28+H27+H21+H11+H10+H9+H45</f>
        <v>1903.367</v>
      </c>
      <c r="I50" s="57">
        <f t="shared" si="13"/>
        <v>1575.2979999999998</v>
      </c>
      <c r="J50" s="57">
        <f t="shared" si="13"/>
        <v>2084.3450000000003</v>
      </c>
      <c r="K50" s="57">
        <f t="shared" si="13"/>
        <v>2158.145</v>
      </c>
      <c r="L50" s="57">
        <f>L49+L44+L38+L37+L28+L27+L21+L11+L10+L9+L45</f>
        <v>2068.694</v>
      </c>
      <c r="M50" s="57">
        <f t="shared" si="13"/>
        <v>1988.665</v>
      </c>
      <c r="N50" s="57">
        <f t="shared" si="13"/>
        <v>1824.152</v>
      </c>
      <c r="O50" s="57">
        <f t="shared" si="13"/>
        <v>1776.287</v>
      </c>
      <c r="P50" s="57">
        <f t="shared" si="13"/>
        <v>1857.4340000000002</v>
      </c>
      <c r="Q50" s="57">
        <f t="shared" si="13"/>
        <v>2227.694</v>
      </c>
      <c r="R50" s="57">
        <f>R49+R44+R38+R37+R28+R27+R21+R11+R10+R9+R45</f>
        <v>1863.4950000000001</v>
      </c>
      <c r="S50" s="57">
        <f t="shared" si="13"/>
        <v>1913.4740000000002</v>
      </c>
      <c r="T50" s="57">
        <f t="shared" si="13"/>
        <v>1937.999</v>
      </c>
      <c r="U50" s="57">
        <f t="shared" si="13"/>
        <v>1876.037</v>
      </c>
      <c r="V50" s="57">
        <f t="shared" si="13"/>
        <v>1886.8980000000001</v>
      </c>
      <c r="W50" s="57">
        <f t="shared" si="13"/>
        <v>1831.212</v>
      </c>
      <c r="X50" s="57">
        <f t="shared" si="13"/>
        <v>0</v>
      </c>
      <c r="Y50" s="57">
        <f t="shared" si="13"/>
        <v>0</v>
      </c>
      <c r="Z50" s="57">
        <f t="shared" si="13"/>
        <v>0</v>
      </c>
      <c r="AA50" s="57">
        <f t="shared" si="13"/>
        <v>0</v>
      </c>
      <c r="AB50" s="57">
        <f t="shared" si="13"/>
        <v>0</v>
      </c>
      <c r="AC50" s="57">
        <f t="shared" si="13"/>
        <v>0</v>
      </c>
    </row>
    <row r="51" spans="1:29" s="49" customFormat="1" ht="18.75" x14ac:dyDescent="0.3">
      <c r="A51" s="58"/>
      <c r="B51" s="3" t="s">
        <v>94</v>
      </c>
      <c r="C51" s="1"/>
      <c r="D51" s="59"/>
      <c r="E51" s="60"/>
      <c r="F51" s="1"/>
      <c r="G51" s="61"/>
      <c r="H51" s="1"/>
      <c r="I51" s="1"/>
      <c r="J51" s="1"/>
      <c r="K51" s="1"/>
      <c r="M51" s="62"/>
    </row>
    <row r="52" spans="1:29" s="49" customFormat="1" ht="16.5" customHeight="1" x14ac:dyDescent="0.25">
      <c r="A52" s="58"/>
      <c r="B52" s="1"/>
      <c r="C52" s="1"/>
      <c r="D52" s="1"/>
      <c r="E52" s="63" t="s">
        <v>95</v>
      </c>
      <c r="F52" s="1"/>
      <c r="G52" s="1"/>
      <c r="H52" s="1"/>
      <c r="I52" s="1"/>
      <c r="J52" s="1"/>
      <c r="K52" s="1"/>
      <c r="M52" s="62"/>
    </row>
    <row r="53" spans="1:29" s="49" customFormat="1" ht="18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64"/>
      <c r="M53" s="65"/>
      <c r="N53" s="64"/>
      <c r="O53" s="64"/>
      <c r="P53" s="64"/>
    </row>
    <row r="54" spans="1:29" s="49" customFormat="1" ht="18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66"/>
      <c r="M54" s="66"/>
      <c r="N54" s="66"/>
      <c r="O54" s="66"/>
      <c r="P54" s="66"/>
      <c r="Q54" s="66"/>
    </row>
    <row r="55" spans="1:29" s="49" customFormat="1" ht="38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62"/>
    </row>
    <row r="56" spans="1:29" s="49" customFormat="1" ht="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62"/>
    </row>
    <row r="57" spans="1:29" s="49" customFormat="1" ht="40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62"/>
    </row>
    <row r="58" spans="1:29" s="49" customFormat="1" ht="18" x14ac:dyDescent="0.25">
      <c r="A58"/>
      <c r="B58" s="67"/>
      <c r="C58" s="67"/>
      <c r="D58" s="67"/>
      <c r="E58" s="67"/>
      <c r="F58" s="67"/>
      <c r="G58" s="67"/>
      <c r="H58" s="67"/>
      <c r="I58" s="67"/>
      <c r="J58" s="67"/>
      <c r="K58"/>
      <c r="M58" s="62"/>
    </row>
    <row r="59" spans="1:29" s="49" customFormat="1" ht="18" x14ac:dyDescent="0.25">
      <c r="A59"/>
      <c r="B59" s="67"/>
      <c r="C59" s="67"/>
      <c r="D59" s="67"/>
      <c r="E59" s="67"/>
      <c r="F59" s="67"/>
      <c r="G59" s="67"/>
      <c r="H59" s="67"/>
      <c r="I59" s="67"/>
      <c r="J59" s="67"/>
      <c r="K59"/>
      <c r="M59" s="62"/>
    </row>
    <row r="60" spans="1:29" s="49" customFormat="1" ht="18" x14ac:dyDescent="0.25">
      <c r="A60"/>
      <c r="B60" s="67"/>
      <c r="C60" s="67"/>
      <c r="D60" s="67"/>
      <c r="E60" s="67"/>
      <c r="F60" s="67"/>
      <c r="G60" s="67"/>
      <c r="H60" s="67"/>
      <c r="I60" s="67"/>
      <c r="J60" s="67"/>
      <c r="K60"/>
      <c r="M60" s="62"/>
    </row>
    <row r="61" spans="1:29" x14ac:dyDescent="0.2">
      <c r="B61" s="67"/>
      <c r="C61" s="67"/>
      <c r="D61" s="67"/>
      <c r="E61" s="67"/>
      <c r="F61" s="67"/>
      <c r="G61" s="67"/>
      <c r="H61" s="67"/>
      <c r="I61" s="67"/>
      <c r="J61" s="67"/>
    </row>
    <row r="62" spans="1:29" x14ac:dyDescent="0.2">
      <c r="B62" s="67"/>
      <c r="C62" s="67"/>
      <c r="D62" s="67"/>
      <c r="E62" s="67"/>
      <c r="F62" s="67"/>
      <c r="G62" s="67"/>
      <c r="H62" s="67"/>
      <c r="I62" s="67"/>
      <c r="J62" s="67"/>
    </row>
    <row r="63" spans="1:29" x14ac:dyDescent="0.2">
      <c r="B63" s="67"/>
      <c r="C63" s="67"/>
      <c r="D63" s="67"/>
      <c r="E63" s="67"/>
      <c r="F63" s="67"/>
      <c r="G63" s="67"/>
      <c r="H63" s="67"/>
      <c r="I63" s="67"/>
      <c r="J63" s="67"/>
    </row>
    <row r="64" spans="1:29" x14ac:dyDescent="0.2">
      <c r="B64" s="67"/>
      <c r="C64" s="67"/>
      <c r="D64" s="67"/>
      <c r="E64" s="67"/>
      <c r="F64" s="67"/>
      <c r="G64" s="67"/>
      <c r="H64" s="67"/>
      <c r="I64" s="67"/>
      <c r="J64" s="67"/>
    </row>
    <row r="65" spans="2:10" x14ac:dyDescent="0.2">
      <c r="B65" s="67"/>
      <c r="C65" s="67"/>
      <c r="D65" s="67"/>
      <c r="E65" s="67"/>
      <c r="F65" s="67"/>
      <c r="G65" s="67"/>
      <c r="H65" s="67"/>
      <c r="I65" s="67"/>
      <c r="J65" s="67"/>
    </row>
    <row r="66" spans="2:10" x14ac:dyDescent="0.2">
      <c r="B66" s="67"/>
      <c r="C66" s="67"/>
      <c r="D66" s="67"/>
      <c r="E66" s="67"/>
      <c r="F66" s="67"/>
      <c r="G66" s="67"/>
      <c r="H66" s="67"/>
      <c r="I66" s="67"/>
      <c r="J66" s="67"/>
    </row>
    <row r="67" spans="2:10" x14ac:dyDescent="0.2">
      <c r="B67" s="67"/>
      <c r="C67" s="67"/>
      <c r="D67" s="67"/>
      <c r="E67" s="67"/>
      <c r="F67" s="67"/>
      <c r="G67" s="67"/>
      <c r="H67" s="67"/>
      <c r="I67" s="67"/>
      <c r="J67" s="67"/>
    </row>
    <row r="68" spans="2:10" x14ac:dyDescent="0.2">
      <c r="B68" s="67"/>
      <c r="C68" s="67"/>
      <c r="D68" s="67"/>
      <c r="E68" s="67"/>
      <c r="F68" s="67"/>
      <c r="G68" s="67"/>
      <c r="H68" s="67"/>
      <c r="I68" s="67"/>
      <c r="J68" s="67"/>
    </row>
    <row r="69" spans="2:10" x14ac:dyDescent="0.2">
      <c r="B69" s="67"/>
      <c r="C69" s="67"/>
      <c r="D69" s="67"/>
      <c r="E69" s="67"/>
      <c r="F69" s="67"/>
      <c r="G69" s="67"/>
      <c r="H69" s="67"/>
      <c r="I69" s="67"/>
      <c r="J69" s="67"/>
    </row>
    <row r="70" spans="2:10" x14ac:dyDescent="0.2">
      <c r="B70" s="67"/>
      <c r="C70" s="67"/>
      <c r="D70" s="67"/>
      <c r="E70" s="67"/>
      <c r="F70" s="67"/>
      <c r="G70" s="67"/>
      <c r="H70" s="67"/>
      <c r="I70" s="67"/>
      <c r="J70" s="67"/>
    </row>
    <row r="71" spans="2:10" x14ac:dyDescent="0.2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2">
      <c r="B72" s="67"/>
      <c r="C72" s="67"/>
      <c r="D72" s="67"/>
      <c r="E72" s="67"/>
      <c r="F72" s="67"/>
      <c r="G72" s="67"/>
      <c r="H72" s="67"/>
      <c r="I72" s="67"/>
      <c r="J72" s="67"/>
    </row>
    <row r="73" spans="2:10" x14ac:dyDescent="0.2">
      <c r="B73" s="67"/>
      <c r="C73" s="67"/>
      <c r="D73" s="67"/>
      <c r="E73" s="67"/>
      <c r="F73" s="67"/>
      <c r="G73" s="67"/>
      <c r="H73" s="67"/>
      <c r="I73" s="67"/>
      <c r="J73" s="67"/>
    </row>
    <row r="74" spans="2:10" x14ac:dyDescent="0.2">
      <c r="B74" s="67"/>
      <c r="C74" s="67"/>
      <c r="D74" s="67"/>
      <c r="E74" s="67"/>
      <c r="F74" s="67"/>
      <c r="G74" s="67"/>
      <c r="H74" s="67"/>
      <c r="I74" s="67"/>
      <c r="J74" s="67"/>
    </row>
    <row r="75" spans="2:10" x14ac:dyDescent="0.2">
      <c r="B75" s="67"/>
      <c r="C75" s="67"/>
      <c r="D75" s="67"/>
      <c r="E75" s="67"/>
      <c r="F75" s="67"/>
      <c r="G75" s="67"/>
      <c r="H75" s="67"/>
      <c r="I75" s="67"/>
      <c r="J75" s="67"/>
    </row>
    <row r="76" spans="2:10" x14ac:dyDescent="0.2">
      <c r="B76" s="67"/>
      <c r="C76" s="67"/>
      <c r="D76" s="67"/>
      <c r="E76" s="67"/>
      <c r="F76" s="67"/>
      <c r="G76" s="67"/>
      <c r="H76" s="67"/>
      <c r="I76" s="67"/>
      <c r="J76" s="67"/>
    </row>
    <row r="77" spans="2:10" x14ac:dyDescent="0.2">
      <c r="B77" s="67"/>
      <c r="C77" s="67"/>
      <c r="D77" s="67"/>
      <c r="E77" s="67"/>
      <c r="F77" s="67"/>
      <c r="G77" s="67"/>
      <c r="H77" s="67"/>
      <c r="I77" s="67"/>
      <c r="J77" s="67"/>
    </row>
    <row r="78" spans="2:10" x14ac:dyDescent="0.2">
      <c r="B78" s="67"/>
      <c r="C78" s="67"/>
      <c r="D78" s="67"/>
      <c r="E78" s="67"/>
      <c r="F78" s="67"/>
      <c r="G78" s="67"/>
      <c r="H78" s="67"/>
      <c r="I78" s="67"/>
      <c r="J78" s="67"/>
    </row>
    <row r="79" spans="2:10" x14ac:dyDescent="0.2">
      <c r="B79" s="67"/>
      <c r="C79" s="67"/>
      <c r="D79" s="67"/>
      <c r="E79" s="67"/>
      <c r="F79" s="67"/>
      <c r="G79" s="67"/>
      <c r="H79" s="67"/>
      <c r="I79" s="67"/>
      <c r="J79" s="67"/>
    </row>
    <row r="80" spans="2:10" x14ac:dyDescent="0.2">
      <c r="B80" s="67"/>
      <c r="C80" s="67"/>
      <c r="D80" s="67"/>
      <c r="E80" s="67"/>
      <c r="F80" s="67"/>
      <c r="G80" s="67"/>
      <c r="H80" s="67"/>
      <c r="I80" s="67"/>
      <c r="J80" s="67"/>
    </row>
    <row r="81" spans="2:10" x14ac:dyDescent="0.2">
      <c r="B81" s="67"/>
      <c r="C81" s="67"/>
      <c r="D81" s="67"/>
      <c r="E81" s="67"/>
      <c r="F81" s="67"/>
      <c r="G81" s="67"/>
      <c r="H81" s="67"/>
      <c r="I81" s="67"/>
      <c r="J81" s="67"/>
    </row>
    <row r="82" spans="2:10" x14ac:dyDescent="0.2">
      <c r="B82" s="67"/>
      <c r="C82" s="67"/>
      <c r="D82" s="67"/>
      <c r="E82" s="67"/>
      <c r="F82" s="67"/>
      <c r="G82" s="67"/>
      <c r="H82" s="67"/>
      <c r="I82" s="67"/>
      <c r="J82" s="67"/>
    </row>
    <row r="83" spans="2:10" x14ac:dyDescent="0.2">
      <c r="B83" s="67"/>
      <c r="C83" s="67"/>
      <c r="D83" s="67"/>
      <c r="E83" s="67"/>
      <c r="F83" s="67"/>
      <c r="G83" s="67"/>
      <c r="H83" s="67"/>
      <c r="I83" s="67"/>
      <c r="J83" s="67"/>
    </row>
    <row r="84" spans="2:10" x14ac:dyDescent="0.2">
      <c r="B84" s="67"/>
      <c r="C84" s="67"/>
      <c r="D84" s="67"/>
      <c r="E84" s="67"/>
      <c r="F84" s="67"/>
      <c r="G84" s="67"/>
      <c r="H84" s="67"/>
      <c r="I84" s="67"/>
      <c r="J84" s="67"/>
    </row>
    <row r="85" spans="2:10" x14ac:dyDescent="0.2">
      <c r="B85" s="67"/>
      <c r="C85" s="67"/>
      <c r="D85" s="67"/>
      <c r="E85" s="67"/>
      <c r="F85" s="67"/>
      <c r="G85" s="67"/>
      <c r="H85" s="67"/>
      <c r="I85" s="67"/>
      <c r="J85" s="67"/>
    </row>
    <row r="86" spans="2:10" x14ac:dyDescent="0.2">
      <c r="B86" s="67"/>
      <c r="C86" s="67"/>
      <c r="D86" s="67"/>
      <c r="E86" s="67"/>
      <c r="F86" s="67"/>
      <c r="G86" s="67"/>
      <c r="H86" s="67"/>
      <c r="I86" s="67"/>
      <c r="J86" s="67"/>
    </row>
    <row r="87" spans="2:10" x14ac:dyDescent="0.2">
      <c r="B87" s="67"/>
      <c r="C87" s="67"/>
      <c r="D87" s="67"/>
      <c r="E87" s="67"/>
      <c r="F87" s="67"/>
      <c r="G87" s="67"/>
      <c r="H87" s="67"/>
      <c r="I87" s="67"/>
      <c r="J87" s="67"/>
    </row>
    <row r="88" spans="2:10" x14ac:dyDescent="0.2">
      <c r="B88" s="67"/>
      <c r="C88" s="67"/>
      <c r="D88" s="67"/>
      <c r="E88" s="67"/>
      <c r="F88" s="67"/>
      <c r="G88" s="67"/>
      <c r="H88" s="67"/>
      <c r="I88" s="67"/>
      <c r="J88" s="67"/>
    </row>
    <row r="89" spans="2:10" x14ac:dyDescent="0.2">
      <c r="B89" s="67"/>
      <c r="C89" s="67"/>
      <c r="D89" s="67"/>
      <c r="E89" s="67"/>
      <c r="F89" s="67"/>
      <c r="G89" s="67"/>
      <c r="H89" s="67"/>
      <c r="I89" s="67"/>
      <c r="J89" s="67"/>
    </row>
    <row r="90" spans="2:10" x14ac:dyDescent="0.2">
      <c r="B90" s="67"/>
      <c r="C90" s="67"/>
      <c r="D90" s="67"/>
      <c r="E90" s="67"/>
      <c r="F90" s="67"/>
      <c r="G90" s="67"/>
      <c r="H90" s="67"/>
      <c r="I90" s="67"/>
      <c r="J90" s="67"/>
    </row>
    <row r="91" spans="2:10" x14ac:dyDescent="0.2">
      <c r="B91" s="67"/>
      <c r="C91" s="67"/>
      <c r="D91" s="67"/>
      <c r="E91" s="67"/>
      <c r="F91" s="67"/>
      <c r="G91" s="67"/>
      <c r="H91" s="67"/>
      <c r="I91" s="67"/>
      <c r="J91" s="67"/>
    </row>
    <row r="92" spans="2:10" x14ac:dyDescent="0.2">
      <c r="B92" s="67"/>
      <c r="C92" s="67"/>
      <c r="D92" s="67"/>
      <c r="E92" s="67"/>
      <c r="F92" s="67"/>
      <c r="G92" s="67"/>
      <c r="H92" s="67"/>
      <c r="I92" s="67"/>
      <c r="J92" s="67"/>
    </row>
    <row r="93" spans="2:10" x14ac:dyDescent="0.2">
      <c r="B93" s="67"/>
      <c r="C93" s="67"/>
      <c r="D93" s="67"/>
      <c r="E93" s="67"/>
      <c r="F93" s="67"/>
      <c r="G93" s="67"/>
      <c r="H93" s="67"/>
      <c r="I93" s="67"/>
      <c r="J93" s="67"/>
    </row>
    <row r="94" spans="2:10" x14ac:dyDescent="0.2">
      <c r="B94" s="67"/>
      <c r="C94" s="67"/>
      <c r="D94" s="67"/>
      <c r="E94" s="67"/>
      <c r="F94" s="67"/>
      <c r="G94" s="67"/>
      <c r="H94" s="67"/>
      <c r="I94" s="67"/>
      <c r="J94" s="67"/>
    </row>
    <row r="95" spans="2:10" x14ac:dyDescent="0.2">
      <c r="B95" s="67"/>
      <c r="C95" s="67"/>
      <c r="D95" s="67"/>
      <c r="E95" s="67"/>
      <c r="F95" s="67"/>
      <c r="G95" s="67"/>
      <c r="H95" s="67"/>
      <c r="I95" s="67"/>
      <c r="J95" s="67"/>
    </row>
    <row r="96" spans="2:10" x14ac:dyDescent="0.2">
      <c r="B96" s="67"/>
      <c r="C96" s="67"/>
      <c r="D96" s="67"/>
      <c r="E96" s="67"/>
      <c r="F96" s="67"/>
      <c r="G96" s="67"/>
      <c r="H96" s="67"/>
      <c r="I96" s="67"/>
      <c r="J96" s="67"/>
    </row>
    <row r="97" spans="2:10" x14ac:dyDescent="0.2">
      <c r="B97" s="67"/>
      <c r="C97" s="67"/>
      <c r="D97" s="67"/>
      <c r="E97" s="67"/>
      <c r="F97" s="67"/>
      <c r="G97" s="67"/>
      <c r="H97" s="67"/>
      <c r="I97" s="67"/>
      <c r="J97" s="67"/>
    </row>
    <row r="98" spans="2:10" x14ac:dyDescent="0.2">
      <c r="B98" s="67"/>
      <c r="C98" s="67"/>
      <c r="D98" s="67"/>
      <c r="E98" s="67"/>
      <c r="F98" s="67"/>
      <c r="G98" s="67"/>
      <c r="H98" s="67"/>
      <c r="I98" s="67"/>
      <c r="J98" s="67"/>
    </row>
    <row r="99" spans="2:10" x14ac:dyDescent="0.2">
      <c r="B99" s="67"/>
      <c r="C99" s="67"/>
      <c r="D99" s="67"/>
      <c r="E99" s="67"/>
      <c r="F99" s="67"/>
      <c r="G99" s="67"/>
      <c r="H99" s="67"/>
      <c r="I99" s="67"/>
      <c r="J99" s="67"/>
    </row>
    <row r="100" spans="2:10" x14ac:dyDescent="0.2"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2:10" x14ac:dyDescent="0.2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 x14ac:dyDescent="0.2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 x14ac:dyDescent="0.2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 x14ac:dyDescent="0.2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 x14ac:dyDescent="0.2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 x14ac:dyDescent="0.2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 x14ac:dyDescent="0.2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 x14ac:dyDescent="0.2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 x14ac:dyDescent="0.2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 x14ac:dyDescent="0.2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 x14ac:dyDescent="0.2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 x14ac:dyDescent="0.2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 x14ac:dyDescent="0.2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 x14ac:dyDescent="0.2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 x14ac:dyDescent="0.2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 x14ac:dyDescent="0.2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 x14ac:dyDescent="0.2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 x14ac:dyDescent="0.2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 x14ac:dyDescent="0.2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 x14ac:dyDescent="0.2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 x14ac:dyDescent="0.2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 x14ac:dyDescent="0.2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 x14ac:dyDescent="0.2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 x14ac:dyDescent="0.2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 x14ac:dyDescent="0.2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 x14ac:dyDescent="0.2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 x14ac:dyDescent="0.2"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2:10" x14ac:dyDescent="0.2"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2:10" x14ac:dyDescent="0.2">
      <c r="B129" s="67"/>
      <c r="C129" s="67"/>
      <c r="D129" s="67"/>
      <c r="E129" s="67"/>
      <c r="F129" s="67"/>
      <c r="G129" s="67"/>
      <c r="H129" s="67"/>
      <c r="I129" s="67"/>
      <c r="J129" s="67"/>
    </row>
    <row r="130" spans="2:10" x14ac:dyDescent="0.2"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2:10" x14ac:dyDescent="0.2"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2:10" x14ac:dyDescent="0.2">
      <c r="B132" s="67"/>
      <c r="C132" s="67"/>
      <c r="D132" s="67"/>
      <c r="E132" s="67"/>
      <c r="F132" s="67"/>
      <c r="G132" s="67"/>
      <c r="H132" s="67"/>
      <c r="I132" s="67"/>
      <c r="J132" s="67"/>
    </row>
  </sheetData>
  <mergeCells count="23">
    <mergeCell ref="R6:W6"/>
    <mergeCell ref="X6:AC6"/>
    <mergeCell ref="N7:O7"/>
    <mergeCell ref="V7:W7"/>
    <mergeCell ref="X7:Y7"/>
    <mergeCell ref="Z7:AA7"/>
    <mergeCell ref="AB7:AC7"/>
    <mergeCell ref="P7:Q7"/>
    <mergeCell ref="R7:S7"/>
    <mergeCell ref="T7:U7"/>
    <mergeCell ref="P1:Q1"/>
    <mergeCell ref="A2:K2"/>
    <mergeCell ref="A3:K3"/>
    <mergeCell ref="A4:K4"/>
    <mergeCell ref="A6:A8"/>
    <mergeCell ref="B6:B8"/>
    <mergeCell ref="C6:E7"/>
    <mergeCell ref="F6:K6"/>
    <mergeCell ref="L6:Q6"/>
    <mergeCell ref="F7:G7"/>
    <mergeCell ref="H7:I7"/>
    <mergeCell ref="J7:K7"/>
    <mergeCell ref="L7:M7"/>
  </mergeCells>
  <pageMargins left="0" right="0" top="0" bottom="0" header="0.51181102362204722" footer="0.51181102362204722"/>
  <pageSetup paperSize="9" scale="55" orientation="landscape" r:id="rId1"/>
  <headerFooter alignWithMargins="0"/>
  <colBreaks count="1" manualBreakCount="1">
    <brk id="1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місяців 2017 рік</vt:lpstr>
      <vt:lpstr>'9 місяців 2017 рік'!Область_печати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2017-10-06T10:26:16Z</cp:lastPrinted>
  <dcterms:created xsi:type="dcterms:W3CDTF">2017-10-06T10:22:17Z</dcterms:created>
  <dcterms:modified xsi:type="dcterms:W3CDTF">2017-10-06T10:54:24Z</dcterms:modified>
</cp:coreProperties>
</file>