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3 кв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<sst xmlns="http://schemas.openxmlformats.org/spreadsheetml/2006/main" count="112" uniqueCount="91">
  <si>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№ з/п</t>
  </si>
  <si>
    <t>план</t>
  </si>
  <si>
    <t>виконано</t>
  </si>
  <si>
    <t>% виконання</t>
  </si>
  <si>
    <t>в тому числі</t>
  </si>
  <si>
    <t>ВСЬОГО</t>
  </si>
  <si>
    <t>Назва видатків</t>
  </si>
  <si>
    <t>Заробітна плата</t>
  </si>
  <si>
    <t>Нарахування на оплату праці</t>
  </si>
  <si>
    <t>з них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</si>
  <si>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</si>
  <si>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</si>
  <si>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</si>
  <si>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</si>
  <si>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</si>
  <si>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</si>
  <si>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</si>
  <si>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</si>
  <si>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</si>
  <si>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</si>
  <si>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</si>
  <si>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</si>
  <si>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</si>
  <si>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</si>
  <si>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</si>
  <si>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</si>
  <si>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</si>
  <si>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</si>
  <si>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</si>
  <si>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</si>
  <si>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</si>
  <si>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</si>
  <si>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</si>
  <si>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</si>
  <si>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</si>
  <si>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</si>
  <si>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</si>
  <si>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</si>
  <si>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</si>
  <si>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</si>
  <si>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</si>
  <si>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</si>
  <si>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</si>
  <si>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</si>
  <si>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7.1</t>
  </si>
  <si>
    <t>послуги зв"язку</t>
  </si>
  <si>
    <t>5.3</t>
  </si>
  <si>
    <t>5.4</t>
  </si>
  <si>
    <t>5.5</t>
  </si>
  <si>
    <t>заправка картриджу на принтер</t>
  </si>
  <si>
    <t>дератизація,дезинсекція</t>
  </si>
  <si>
    <t>вивіз ТПВ</t>
  </si>
  <si>
    <t>програмне забезпечення</t>
  </si>
  <si>
    <t>8</t>
  </si>
  <si>
    <t>9</t>
  </si>
  <si>
    <t>7.2</t>
  </si>
  <si>
    <t>Продукти харчування</t>
  </si>
  <si>
    <t>Медикаменти</t>
  </si>
  <si>
    <t>Директор</t>
  </si>
  <si>
    <t>шкільна форма</t>
  </si>
  <si>
    <t>спортивна форма</t>
  </si>
  <si>
    <t>матеріальна допомога у вигляді компенсації</t>
  </si>
  <si>
    <t>5.6</t>
  </si>
  <si>
    <t>повірка лічильника</t>
  </si>
  <si>
    <t>5.7</t>
  </si>
  <si>
    <t>5.8</t>
  </si>
  <si>
    <t>5.9</t>
  </si>
  <si>
    <t>перевезучнів на змаган.,  зберіг.  підручників,видалення сухост.дерев</t>
  </si>
  <si>
    <t>Видатки на відрядження</t>
  </si>
  <si>
    <t>Пеня,рентна плата по воді,навчання</t>
  </si>
  <si>
    <t>головний розпорядник бюджетних коштів                                                                                                                                                                                                                                            тис.грн.</t>
  </si>
  <si>
    <t>флешки</t>
  </si>
  <si>
    <t>перевірка вогнегасників та контуру зазем.повірка манометрів,тех.стану димовент.</t>
  </si>
  <si>
    <t>страхування дітей,охорона праці</t>
  </si>
  <si>
    <t>7.3</t>
  </si>
  <si>
    <t>Окремі заходи по реалізації програм</t>
  </si>
  <si>
    <t>Павлоградська загальноосвітня школа І-ІІІ ступенів № 9 Павлоградської міської ради</t>
  </si>
  <si>
    <t>січень</t>
  </si>
  <si>
    <t>лютий</t>
  </si>
  <si>
    <t>березень</t>
  </si>
  <si>
    <t>А.В.Рябова</t>
  </si>
  <si>
    <t>квітень</t>
  </si>
  <si>
    <t>травень</t>
  </si>
  <si>
    <t>червень</t>
  </si>
  <si>
    <t>3.10</t>
  </si>
  <si>
    <t xml:space="preserve">металопластикові двері для поточного ремонту приміщення </t>
  </si>
  <si>
    <t>Звіт про використання бюджетних коштів за 9 місяців 2017 року</t>
  </si>
  <si>
    <t>липень</t>
  </si>
  <si>
    <t>серпень</t>
  </si>
  <si>
    <t>вересень</t>
  </si>
  <si>
    <t>9 місяців 2017 року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</si>
</sst>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center"/>
    </xf>
    <xf numFmtId="2" fontId="8" fillId="33" borderId="10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7" xfId="0" applyNumberFormat="1" applyFont="1" applyBorder="1" applyAlignment="1">
      <alignment/>
    </xf>
    <xf numFmtId="2" fontId="8" fillId="33" borderId="19" xfId="0" applyNumberFormat="1" applyFont="1" applyFill="1" applyBorder="1" applyAlignment="1">
      <alignment/>
    </xf>
    <xf numFmtId="2" fontId="8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2" fontId="8" fillId="33" borderId="29" xfId="0" applyNumberFormat="1" applyFont="1" applyFill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/>
    </xf>
    <xf numFmtId="2" fontId="8" fillId="0" borderId="29" xfId="0" applyNumberFormat="1" applyFont="1" applyBorder="1" applyAlignment="1">
      <alignment/>
    </xf>
    <xf numFmtId="0" fontId="9" fillId="0" borderId="2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view="pageLayout" workbookViewId="0" topLeftCell="A1">
      <selection activeCell="E45" sqref="E45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3.25390625" style="0" hidden="1" customWidth="1"/>
    <col min="4" max="4" width="11.875" style="0" customWidth="1"/>
    <col min="5" max="5" width="15.00390625" style="0" customWidth="1"/>
    <col min="6" max="6" width="10.00390625" style="0" customWidth="1"/>
    <col min="7" max="7" width="10.75390625" style="0" bestFit="1" customWidth="1"/>
    <col min="8" max="8" width="13.25390625" style="0" customWidth="1"/>
    <col min="9" max="9" width="10.75390625" style="0" customWidth="1"/>
    <col min="10" max="10" width="13.25390625" style="0" customWidth="1"/>
    <col min="11" max="11" width="10.375" style="0" customWidth="1"/>
    <col min="12" max="12" width="19.375" style="0" customWidth="1"/>
    <col min="14" max="14" width="12.25390625" style="0" customWidth="1"/>
    <col min="15" max="15" width="10.625" style="0" customWidth="1"/>
    <col min="16" max="16" width="10.875" style="0" customWidth="1"/>
    <col min="17" max="17" width="10.625" style="0" bestFit="1" customWidth="1"/>
    <col min="18" max="18" width="13.125" style="0" customWidth="1"/>
    <col min="21" max="21" width="10.625" style="0" bestFit="1" customWidth="1"/>
    <col min="22" max="22" width="11.25390625" style="0" customWidth="1"/>
    <col min="23" max="23" width="11.125" style="0" customWidth="1"/>
    <col min="24" max="24" width="10.25390625" style="0" customWidth="1"/>
  </cols>
  <sheetData>
    <row r="1" spans="1:12" ht="20.25">
      <c r="A1" s="37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6.5" thickBo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4" ht="16.5" thickBot="1">
      <c r="A4" s="40" t="s">
        <v>0</v>
      </c>
      <c r="B4" s="43" t="s">
        <v>6</v>
      </c>
      <c r="C4" s="52"/>
      <c r="D4" s="40" t="s">
        <v>90</v>
      </c>
      <c r="E4" s="43"/>
      <c r="F4" s="55"/>
      <c r="G4" s="53" t="s">
        <v>4</v>
      </c>
      <c r="H4" s="47"/>
      <c r="I4" s="47"/>
      <c r="J4" s="47"/>
      <c r="K4" s="47"/>
      <c r="L4" s="48"/>
      <c r="M4" s="49"/>
      <c r="N4" s="50"/>
      <c r="O4" s="50"/>
      <c r="P4" s="50"/>
      <c r="Q4" s="50"/>
      <c r="R4" s="51"/>
      <c r="S4" s="49"/>
      <c r="T4" s="50"/>
      <c r="U4" s="50"/>
      <c r="V4" s="50"/>
      <c r="W4" s="50"/>
      <c r="X4" s="51"/>
    </row>
    <row r="5" spans="1:24" ht="15.75">
      <c r="A5" s="41"/>
      <c r="B5" s="44"/>
      <c r="C5" s="52"/>
      <c r="D5" s="41"/>
      <c r="E5" s="44"/>
      <c r="F5" s="56"/>
      <c r="G5" s="40" t="s">
        <v>77</v>
      </c>
      <c r="H5" s="43"/>
      <c r="I5" s="43" t="s">
        <v>78</v>
      </c>
      <c r="J5" s="43"/>
      <c r="K5" s="43" t="s">
        <v>79</v>
      </c>
      <c r="L5" s="46"/>
      <c r="M5" s="60" t="s">
        <v>81</v>
      </c>
      <c r="N5" s="61"/>
      <c r="O5" s="62" t="s">
        <v>82</v>
      </c>
      <c r="P5" s="62"/>
      <c r="Q5" s="62" t="s">
        <v>83</v>
      </c>
      <c r="R5" s="62"/>
      <c r="S5" s="60" t="s">
        <v>87</v>
      </c>
      <c r="T5" s="61"/>
      <c r="U5" s="62" t="s">
        <v>88</v>
      </c>
      <c r="V5" s="62"/>
      <c r="W5" s="62" t="s">
        <v>89</v>
      </c>
      <c r="X5" s="63"/>
    </row>
    <row r="6" spans="1:24" ht="48" thickBot="1">
      <c r="A6" s="42"/>
      <c r="B6" s="45"/>
      <c r="C6" s="52"/>
      <c r="D6" s="35" t="s">
        <v>1</v>
      </c>
      <c r="E6" s="36" t="s">
        <v>2</v>
      </c>
      <c r="F6" s="57" t="s">
        <v>3</v>
      </c>
      <c r="G6" s="35" t="s">
        <v>1</v>
      </c>
      <c r="H6" s="64" t="s">
        <v>2</v>
      </c>
      <c r="I6" s="36" t="s">
        <v>1</v>
      </c>
      <c r="J6" s="64" t="s">
        <v>2</v>
      </c>
      <c r="K6" s="36" t="s">
        <v>1</v>
      </c>
      <c r="L6" s="36" t="s">
        <v>2</v>
      </c>
      <c r="M6" s="36" t="s">
        <v>1</v>
      </c>
      <c r="N6" s="36" t="s">
        <v>2</v>
      </c>
      <c r="O6" s="36" t="s">
        <v>1</v>
      </c>
      <c r="P6" s="36" t="s">
        <v>2</v>
      </c>
      <c r="Q6" s="36" t="s">
        <v>1</v>
      </c>
      <c r="R6" s="36" t="s">
        <v>2</v>
      </c>
      <c r="S6" s="36" t="s">
        <v>1</v>
      </c>
      <c r="T6" s="36" t="s">
        <v>2</v>
      </c>
      <c r="U6" s="36" t="s">
        <v>1</v>
      </c>
      <c r="V6" s="36" t="s">
        <v>2</v>
      </c>
      <c r="W6" s="36" t="s">
        <v>1</v>
      </c>
      <c r="X6" s="64" t="s">
        <v>2</v>
      </c>
    </row>
    <row r="7" spans="1:24" ht="18.75">
      <c r="A7" s="5">
        <v>1</v>
      </c>
      <c r="B7" s="7" t="s">
        <v>7</v>
      </c>
      <c r="C7" s="18"/>
      <c r="D7" s="54">
        <f>G7+I7+K7+M7+O7+Q7+S7+U7+W7</f>
        <v>6413.009999999999</v>
      </c>
      <c r="E7" s="54">
        <f>H7+J7+L7+N7+P7+R7+T7+V7+X7</f>
        <v>6328.49</v>
      </c>
      <c r="F7" s="54">
        <f>E7/(D7)*100</f>
        <v>98.68205413682499</v>
      </c>
      <c r="G7" s="54">
        <v>648.42</v>
      </c>
      <c r="H7" s="54">
        <f>537.7+110.72</f>
        <v>648.4200000000001</v>
      </c>
      <c r="I7" s="54">
        <v>657.74</v>
      </c>
      <c r="J7" s="54">
        <f>538.63+119.11</f>
        <v>657.74</v>
      </c>
      <c r="K7" s="54">
        <v>663.38</v>
      </c>
      <c r="L7" s="58">
        <f>538.63+122.88</f>
        <v>661.51</v>
      </c>
      <c r="M7" s="59">
        <v>655.43</v>
      </c>
      <c r="N7" s="59">
        <v>655.06</v>
      </c>
      <c r="O7" s="59">
        <v>932.65</v>
      </c>
      <c r="P7" s="59">
        <v>917.97</v>
      </c>
      <c r="Q7" s="59">
        <v>1469.7</v>
      </c>
      <c r="R7" s="59">
        <v>1361.82</v>
      </c>
      <c r="S7" s="59">
        <v>404.28</v>
      </c>
      <c r="T7" s="59">
        <f>46.1+249.98+62.47+16.62</f>
        <v>375.16999999999996</v>
      </c>
      <c r="U7" s="59">
        <v>332.71</v>
      </c>
      <c r="V7" s="59">
        <f>41.45+17.02+65.59+200.16+12.37</f>
        <v>336.59000000000003</v>
      </c>
      <c r="W7" s="59">
        <v>648.7</v>
      </c>
      <c r="X7" s="59">
        <v>714.21</v>
      </c>
    </row>
    <row r="8" spans="1:24" ht="18.75">
      <c r="A8" s="6">
        <v>2</v>
      </c>
      <c r="B8" s="2" t="s">
        <v>8</v>
      </c>
      <c r="C8" s="18"/>
      <c r="D8" s="18">
        <f aca="true" t="shared" si="0" ref="D8:D47">G8+I8+K8+M8+O8+Q8+S8+U8+W8</f>
        <v>1410.8600000000001</v>
      </c>
      <c r="E8" s="18">
        <f aca="true" t="shared" si="1" ref="E8:E47">H8+J8+L8+N8+P8+R8+T8+V8+X8</f>
        <v>1387.3899999999999</v>
      </c>
      <c r="F8" s="18">
        <f aca="true" t="shared" si="2" ref="F8:F47">E8/(D8)*100</f>
        <v>98.33647562479621</v>
      </c>
      <c r="G8" s="18">
        <v>142.65</v>
      </c>
      <c r="H8" s="18">
        <f>117.64+24.05</f>
        <v>141.69</v>
      </c>
      <c r="I8" s="18">
        <v>144.7</v>
      </c>
      <c r="J8" s="18">
        <f>119.15+26.51</f>
        <v>145.66</v>
      </c>
      <c r="K8" s="18">
        <v>145.95</v>
      </c>
      <c r="L8" s="19">
        <f>118.5+25.49</f>
        <v>143.99</v>
      </c>
      <c r="M8" s="13">
        <v>144.2</v>
      </c>
      <c r="N8" s="13">
        <v>143.37</v>
      </c>
      <c r="O8" s="13">
        <v>205.18</v>
      </c>
      <c r="P8" s="13">
        <v>200.42</v>
      </c>
      <c r="Q8" s="13">
        <v>323.32</v>
      </c>
      <c r="R8" s="13">
        <v>299.02</v>
      </c>
      <c r="S8" s="13">
        <v>88.95</v>
      </c>
      <c r="T8" s="13">
        <f>10.14+55+13.56+3.67</f>
        <v>82.37</v>
      </c>
      <c r="U8" s="13">
        <v>73.2</v>
      </c>
      <c r="V8" s="13">
        <f>2.72+6.6+3.66+14.02+48.85</f>
        <v>75.85</v>
      </c>
      <c r="W8" s="13">
        <v>142.71</v>
      </c>
      <c r="X8" s="13">
        <f>7.16+21.74+14.13+111.99</f>
        <v>155.01999999999998</v>
      </c>
    </row>
    <row r="9" spans="1:24" ht="18.75">
      <c r="A9" s="6">
        <v>3</v>
      </c>
      <c r="B9" s="2" t="s">
        <v>16</v>
      </c>
      <c r="C9" s="18"/>
      <c r="D9" s="18">
        <f t="shared" si="0"/>
        <v>470.08</v>
      </c>
      <c r="E9" s="18">
        <f>H9+J9+L9+N9+P9+R9+T9+V9+X9</f>
        <v>222.56900000000002</v>
      </c>
      <c r="F9" s="18">
        <f t="shared" si="2"/>
        <v>47.34704731109599</v>
      </c>
      <c r="G9" s="18">
        <f aca="true" t="shared" si="3" ref="G9:R9">SUM(G11:G19)</f>
        <v>2.3</v>
      </c>
      <c r="H9" s="18">
        <f t="shared" si="3"/>
        <v>0</v>
      </c>
      <c r="I9" s="18">
        <f t="shared" si="3"/>
        <v>2.14</v>
      </c>
      <c r="J9" s="18">
        <f t="shared" si="3"/>
        <v>0</v>
      </c>
      <c r="K9" s="18">
        <f>SUM(K11:K19)+11.86</f>
        <v>23.02</v>
      </c>
      <c r="L9" s="19">
        <f t="shared" si="3"/>
        <v>0.15</v>
      </c>
      <c r="M9" s="19">
        <f t="shared" si="3"/>
        <v>1.74</v>
      </c>
      <c r="N9" s="19">
        <f t="shared" si="3"/>
        <v>8.129999999999999</v>
      </c>
      <c r="O9" s="19">
        <f>SUM(O11:O19)+O20</f>
        <v>78</v>
      </c>
      <c r="P9" s="19">
        <f t="shared" si="3"/>
        <v>9.949000000000002</v>
      </c>
      <c r="Q9" s="19">
        <f t="shared" si="3"/>
        <v>25.39</v>
      </c>
      <c r="R9" s="19">
        <f t="shared" si="3"/>
        <v>11.86</v>
      </c>
      <c r="S9" s="19">
        <f>SUM(S11:S19)</f>
        <v>60</v>
      </c>
      <c r="T9" s="19">
        <f>SUM(T11:T19)+T20</f>
        <v>99.9</v>
      </c>
      <c r="U9" s="19">
        <f>SUM(U11:U19)+U20</f>
        <v>167.68</v>
      </c>
      <c r="V9" s="19">
        <f>SUM(V11:V19)</f>
        <v>41.660000000000004</v>
      </c>
      <c r="W9" s="19">
        <f>SUM(W11:W19)</f>
        <v>109.81</v>
      </c>
      <c r="X9" s="18">
        <f>SUM(X11:X19)</f>
        <v>50.92</v>
      </c>
    </row>
    <row r="10" spans="1:24" ht="18.75">
      <c r="A10" s="6"/>
      <c r="B10" s="2" t="s">
        <v>9</v>
      </c>
      <c r="C10" s="18"/>
      <c r="D10" s="18">
        <f t="shared" si="0"/>
        <v>0</v>
      </c>
      <c r="E10" s="18">
        <f t="shared" si="1"/>
        <v>0</v>
      </c>
      <c r="F10" s="18"/>
      <c r="G10" s="18"/>
      <c r="H10" s="18"/>
      <c r="I10" s="18"/>
      <c r="J10" s="18"/>
      <c r="K10" s="18"/>
      <c r="L10" s="1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8.75">
      <c r="A11" s="9" t="s">
        <v>24</v>
      </c>
      <c r="B11" s="2" t="s">
        <v>59</v>
      </c>
      <c r="C11" s="18"/>
      <c r="D11" s="18">
        <f t="shared" si="0"/>
        <v>13</v>
      </c>
      <c r="E11" s="18">
        <f t="shared" si="1"/>
        <v>11.4</v>
      </c>
      <c r="F11" s="18"/>
      <c r="G11" s="18"/>
      <c r="H11" s="18"/>
      <c r="I11" s="18"/>
      <c r="J11" s="18"/>
      <c r="K11" s="18"/>
      <c r="L11" s="19"/>
      <c r="M11" s="13"/>
      <c r="N11" s="13"/>
      <c r="O11" s="13"/>
      <c r="P11" s="13"/>
      <c r="Q11" s="13"/>
      <c r="R11" s="13"/>
      <c r="S11" s="13"/>
      <c r="T11" s="13"/>
      <c r="U11" s="13">
        <v>13</v>
      </c>
      <c r="V11" s="13">
        <v>11.4</v>
      </c>
      <c r="W11" s="13"/>
      <c r="X11" s="13"/>
    </row>
    <row r="12" spans="1:24" ht="18.75">
      <c r="A12" s="9" t="s">
        <v>25</v>
      </c>
      <c r="B12" s="2" t="s">
        <v>60</v>
      </c>
      <c r="C12" s="18"/>
      <c r="D12" s="18">
        <f t="shared" si="0"/>
        <v>8.5</v>
      </c>
      <c r="E12" s="18">
        <f t="shared" si="1"/>
        <v>7.65</v>
      </c>
      <c r="F12" s="18"/>
      <c r="G12" s="18"/>
      <c r="H12" s="18"/>
      <c r="I12" s="18"/>
      <c r="J12" s="18"/>
      <c r="K12" s="18"/>
      <c r="L12" s="19"/>
      <c r="M12" s="13"/>
      <c r="N12" s="13"/>
      <c r="O12" s="13"/>
      <c r="P12" s="13"/>
      <c r="Q12" s="13"/>
      <c r="R12" s="13"/>
      <c r="S12" s="13"/>
      <c r="T12" s="13"/>
      <c r="U12" s="13">
        <v>8.5</v>
      </c>
      <c r="V12" s="13">
        <v>7.65</v>
      </c>
      <c r="W12" s="13"/>
      <c r="X12" s="13"/>
    </row>
    <row r="13" spans="1:24" ht="37.5">
      <c r="A13" s="9" t="s">
        <v>26</v>
      </c>
      <c r="B13" s="2" t="s">
        <v>61</v>
      </c>
      <c r="C13" s="18"/>
      <c r="D13" s="18">
        <f t="shared" si="0"/>
        <v>0.85</v>
      </c>
      <c r="E13" s="18">
        <f t="shared" si="1"/>
        <v>0</v>
      </c>
      <c r="F13" s="18"/>
      <c r="G13" s="18"/>
      <c r="H13" s="18"/>
      <c r="I13" s="18"/>
      <c r="J13" s="18"/>
      <c r="K13" s="18"/>
      <c r="L13" s="19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>
        <v>0.85</v>
      </c>
      <c r="X13" s="13"/>
    </row>
    <row r="14" spans="1:24" ht="18.75">
      <c r="A14" s="9" t="s">
        <v>27</v>
      </c>
      <c r="B14" s="2" t="s">
        <v>15</v>
      </c>
      <c r="C14" s="18"/>
      <c r="D14" s="18">
        <f t="shared" si="0"/>
        <v>117.53999999999999</v>
      </c>
      <c r="E14" s="18">
        <f t="shared" si="1"/>
        <v>20.9</v>
      </c>
      <c r="F14" s="18">
        <f t="shared" si="2"/>
        <v>17.781180874595883</v>
      </c>
      <c r="G14" s="18">
        <v>2.3</v>
      </c>
      <c r="H14" s="18"/>
      <c r="I14" s="18"/>
      <c r="J14" s="18"/>
      <c r="K14" s="18">
        <v>8.87</v>
      </c>
      <c r="L14" s="19"/>
      <c r="M14" s="13">
        <f>1.29-0.42</f>
        <v>0.8700000000000001</v>
      </c>
      <c r="N14" s="13">
        <v>7.68</v>
      </c>
      <c r="O14" s="13">
        <f>0.75</f>
        <v>0.75</v>
      </c>
      <c r="P14" s="13">
        <v>3</v>
      </c>
      <c r="Q14" s="13">
        <v>13.53</v>
      </c>
      <c r="R14" s="13"/>
      <c r="S14" s="13">
        <v>15</v>
      </c>
      <c r="T14" s="13"/>
      <c r="U14" s="13">
        <v>36</v>
      </c>
      <c r="V14" s="13">
        <v>2.1</v>
      </c>
      <c r="W14" s="13">
        <v>40.22</v>
      </c>
      <c r="X14" s="13">
        <v>8.12</v>
      </c>
    </row>
    <row r="15" spans="1:24" ht="18.75">
      <c r="A15" s="9" t="s">
        <v>28</v>
      </c>
      <c r="B15" s="2" t="s">
        <v>17</v>
      </c>
      <c r="C15" s="18"/>
      <c r="D15" s="18">
        <f t="shared" si="0"/>
        <v>0.27</v>
      </c>
      <c r="E15" s="18">
        <f t="shared" si="1"/>
        <v>3.28</v>
      </c>
      <c r="F15" s="18"/>
      <c r="G15" s="18"/>
      <c r="H15" s="18"/>
      <c r="I15" s="18"/>
      <c r="J15" s="18"/>
      <c r="K15" s="18"/>
      <c r="L15" s="19"/>
      <c r="M15" s="13"/>
      <c r="N15" s="13"/>
      <c r="O15" s="13">
        <v>0.27</v>
      </c>
      <c r="P15" s="13">
        <v>0.27</v>
      </c>
      <c r="Q15" s="13"/>
      <c r="R15" s="13"/>
      <c r="S15" s="13"/>
      <c r="T15" s="13"/>
      <c r="U15" s="13"/>
      <c r="V15" s="13">
        <v>3.01</v>
      </c>
      <c r="W15" s="13"/>
      <c r="X15" s="13"/>
    </row>
    <row r="16" spans="1:24" ht="18.75">
      <c r="A16" s="9" t="s">
        <v>29</v>
      </c>
      <c r="B16" s="2" t="s">
        <v>18</v>
      </c>
      <c r="C16" s="18"/>
      <c r="D16" s="18">
        <f t="shared" si="0"/>
        <v>30</v>
      </c>
      <c r="E16" s="18">
        <f t="shared" si="1"/>
        <v>29.94</v>
      </c>
      <c r="F16" s="18"/>
      <c r="G16" s="18"/>
      <c r="H16" s="18"/>
      <c r="I16" s="18"/>
      <c r="J16" s="18"/>
      <c r="K16" s="18"/>
      <c r="L16" s="19"/>
      <c r="M16" s="13"/>
      <c r="N16" s="13"/>
      <c r="O16" s="13"/>
      <c r="P16" s="13"/>
      <c r="Q16" s="13"/>
      <c r="R16" s="13"/>
      <c r="S16" s="13">
        <v>30</v>
      </c>
      <c r="T16" s="13"/>
      <c r="U16" s="13"/>
      <c r="V16" s="13"/>
      <c r="W16" s="13"/>
      <c r="X16" s="13">
        <v>29.94</v>
      </c>
    </row>
    <row r="17" spans="1:24" ht="18.75">
      <c r="A17" s="9" t="s">
        <v>30</v>
      </c>
      <c r="B17" s="2" t="s">
        <v>71</v>
      </c>
      <c r="C17" s="18"/>
      <c r="D17" s="18">
        <f t="shared" si="0"/>
        <v>1.74</v>
      </c>
      <c r="E17" s="18">
        <f t="shared" si="1"/>
        <v>1.74</v>
      </c>
      <c r="F17" s="18"/>
      <c r="G17" s="18"/>
      <c r="H17" s="18"/>
      <c r="I17" s="18"/>
      <c r="J17" s="18"/>
      <c r="K17" s="18"/>
      <c r="L17" s="19"/>
      <c r="M17" s="13"/>
      <c r="N17" s="13"/>
      <c r="O17" s="13">
        <v>1.74</v>
      </c>
      <c r="P17" s="13">
        <v>1.74</v>
      </c>
      <c r="Q17" s="13"/>
      <c r="R17" s="13"/>
      <c r="S17" s="13"/>
      <c r="T17" s="13"/>
      <c r="U17" s="13"/>
      <c r="V17" s="13"/>
      <c r="W17" s="13"/>
      <c r="X17" s="13"/>
    </row>
    <row r="18" spans="1:24" ht="18.75">
      <c r="A18" s="9" t="s">
        <v>31</v>
      </c>
      <c r="B18" s="2" t="s">
        <v>20</v>
      </c>
      <c r="C18" s="18"/>
      <c r="D18" s="18">
        <f t="shared" si="0"/>
        <v>195.48000000000002</v>
      </c>
      <c r="E18" s="18">
        <f t="shared" si="1"/>
        <v>31.919999999999998</v>
      </c>
      <c r="F18" s="18">
        <f t="shared" si="2"/>
        <v>16.329036218538977</v>
      </c>
      <c r="G18" s="18"/>
      <c r="H18" s="18"/>
      <c r="I18" s="18">
        <v>2.14</v>
      </c>
      <c r="J18" s="18"/>
      <c r="K18" s="18">
        <v>2.14</v>
      </c>
      <c r="L18" s="19"/>
      <c r="M18" s="13">
        <v>0.42</v>
      </c>
      <c r="N18" s="13"/>
      <c r="O18" s="13"/>
      <c r="P18" s="13">
        <v>4.7</v>
      </c>
      <c r="Q18" s="13">
        <v>11.86</v>
      </c>
      <c r="R18" s="13">
        <v>11.86</v>
      </c>
      <c r="S18" s="13">
        <v>15</v>
      </c>
      <c r="T18" s="13"/>
      <c r="U18" s="13">
        <v>95.18</v>
      </c>
      <c r="V18" s="13">
        <v>2.5</v>
      </c>
      <c r="W18" s="13">
        <f>68+0.74</f>
        <v>68.74</v>
      </c>
      <c r="X18" s="13">
        <v>12.86</v>
      </c>
    </row>
    <row r="19" spans="1:24" ht="18.75">
      <c r="A19" s="9" t="s">
        <v>32</v>
      </c>
      <c r="B19" s="2" t="s">
        <v>19</v>
      </c>
      <c r="C19" s="18"/>
      <c r="D19" s="18">
        <f t="shared" si="0"/>
        <v>15.84</v>
      </c>
      <c r="E19" s="18">
        <f t="shared" si="1"/>
        <v>16.839</v>
      </c>
      <c r="F19" s="18">
        <f t="shared" si="2"/>
        <v>106.30681818181817</v>
      </c>
      <c r="G19" s="18"/>
      <c r="H19" s="18"/>
      <c r="I19" s="18"/>
      <c r="J19" s="18"/>
      <c r="K19" s="18">
        <v>0.15</v>
      </c>
      <c r="L19" s="19">
        <v>0.15</v>
      </c>
      <c r="M19" s="13">
        <v>0.45</v>
      </c>
      <c r="N19" s="13">
        <v>0.45</v>
      </c>
      <c r="O19" s="13">
        <v>0.24</v>
      </c>
      <c r="P19" s="13">
        <v>0.239</v>
      </c>
      <c r="Q19" s="13"/>
      <c r="R19" s="13"/>
      <c r="S19" s="13"/>
      <c r="T19" s="13">
        <v>1</v>
      </c>
      <c r="U19" s="13">
        <v>15</v>
      </c>
      <c r="V19" s="13">
        <v>15</v>
      </c>
      <c r="W19" s="13"/>
      <c r="X19" s="13"/>
    </row>
    <row r="20" spans="1:24" ht="37.5">
      <c r="A20" s="9" t="s">
        <v>84</v>
      </c>
      <c r="B20" s="2" t="s">
        <v>85</v>
      </c>
      <c r="C20" s="18"/>
      <c r="D20" s="18">
        <f t="shared" si="0"/>
        <v>75</v>
      </c>
      <c r="E20" s="18">
        <f t="shared" si="1"/>
        <v>98.9</v>
      </c>
      <c r="F20" s="18"/>
      <c r="G20" s="19"/>
      <c r="H20" s="19"/>
      <c r="I20" s="19"/>
      <c r="J20" s="19"/>
      <c r="K20" s="19"/>
      <c r="L20" s="19"/>
      <c r="M20" s="32"/>
      <c r="N20" s="32"/>
      <c r="O20" s="32">
        <v>75</v>
      </c>
      <c r="P20" s="32"/>
      <c r="Q20" s="32"/>
      <c r="R20" s="13"/>
      <c r="S20" s="32"/>
      <c r="T20" s="32">
        <v>98.9</v>
      </c>
      <c r="U20" s="32"/>
      <c r="V20" s="32"/>
      <c r="W20" s="32"/>
      <c r="X20" s="13"/>
    </row>
    <row r="21" spans="1:24" ht="24.75" customHeight="1">
      <c r="A21" s="9" t="s">
        <v>33</v>
      </c>
      <c r="B21" s="2" t="s">
        <v>10</v>
      </c>
      <c r="C21" s="18"/>
      <c r="D21" s="18">
        <f t="shared" si="0"/>
        <v>644.44</v>
      </c>
      <c r="E21" s="18">
        <f t="shared" si="1"/>
        <v>461.981</v>
      </c>
      <c r="F21" s="18">
        <f t="shared" si="2"/>
        <v>71.68720129104338</v>
      </c>
      <c r="G21" s="19">
        <f aca="true" t="shared" si="4" ref="G21:R21">SUM(G23:G26)</f>
        <v>240.82999999999998</v>
      </c>
      <c r="H21" s="19">
        <f t="shared" si="4"/>
        <v>223.03</v>
      </c>
      <c r="I21" s="19">
        <f t="shared" si="4"/>
        <v>169.31</v>
      </c>
      <c r="J21" s="19">
        <f t="shared" si="4"/>
        <v>85.88</v>
      </c>
      <c r="K21" s="19">
        <f t="shared" si="4"/>
        <v>132.13</v>
      </c>
      <c r="L21" s="19">
        <f t="shared" si="4"/>
        <v>88.151</v>
      </c>
      <c r="M21" s="19">
        <f t="shared" si="4"/>
        <v>33.660000000000004</v>
      </c>
      <c r="N21" s="19">
        <f t="shared" si="4"/>
        <v>13.99</v>
      </c>
      <c r="O21" s="19">
        <f t="shared" si="4"/>
        <v>17.07</v>
      </c>
      <c r="P21" s="19">
        <f t="shared" si="4"/>
        <v>24</v>
      </c>
      <c r="Q21" s="19">
        <f t="shared" si="4"/>
        <v>10.219999999999999</v>
      </c>
      <c r="R21" s="18">
        <f t="shared" si="4"/>
        <v>13.360000000000001</v>
      </c>
      <c r="S21" s="19">
        <f aca="true" t="shared" si="5" ref="S21:X21">SUM(S23:S26)</f>
        <v>19.35</v>
      </c>
      <c r="T21" s="19">
        <f t="shared" si="5"/>
        <v>2.77</v>
      </c>
      <c r="U21" s="19">
        <f t="shared" si="5"/>
        <v>13.25</v>
      </c>
      <c r="V21" s="19">
        <f t="shared" si="5"/>
        <v>1.79</v>
      </c>
      <c r="W21" s="19">
        <f t="shared" si="5"/>
        <v>8.62</v>
      </c>
      <c r="X21" s="18">
        <f t="shared" si="5"/>
        <v>9.01</v>
      </c>
    </row>
    <row r="22" spans="1:24" ht="18.75">
      <c r="A22" s="9"/>
      <c r="B22" s="2" t="s">
        <v>9</v>
      </c>
      <c r="C22" s="18"/>
      <c r="D22" s="18">
        <f t="shared" si="0"/>
        <v>0</v>
      </c>
      <c r="E22" s="18">
        <f t="shared" si="1"/>
        <v>0</v>
      </c>
      <c r="F22" s="18"/>
      <c r="G22" s="18"/>
      <c r="H22" s="18"/>
      <c r="I22" s="18"/>
      <c r="J22" s="18"/>
      <c r="K22" s="18"/>
      <c r="L22" s="1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8.75">
      <c r="A23" s="9" t="s">
        <v>34</v>
      </c>
      <c r="B23" s="2" t="s">
        <v>11</v>
      </c>
      <c r="C23" s="18"/>
      <c r="D23" s="18">
        <f t="shared" si="0"/>
        <v>480.19</v>
      </c>
      <c r="E23" s="18">
        <f t="shared" si="1"/>
        <v>347.9</v>
      </c>
      <c r="F23" s="18">
        <f t="shared" si="2"/>
        <v>72.45048834836211</v>
      </c>
      <c r="G23" s="18">
        <v>199.14</v>
      </c>
      <c r="H23" s="18">
        <v>199</v>
      </c>
      <c r="I23" s="18">
        <v>159.05</v>
      </c>
      <c r="J23" s="18">
        <v>83</v>
      </c>
      <c r="K23" s="18">
        <v>108.73</v>
      </c>
      <c r="L23" s="19">
        <f>84.88-18.98</f>
        <v>65.89999999999999</v>
      </c>
      <c r="M23" s="13">
        <v>13.27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3" customFormat="1" ht="18.75">
      <c r="A24" s="9" t="s">
        <v>35</v>
      </c>
      <c r="B24" s="2" t="s">
        <v>12</v>
      </c>
      <c r="C24" s="18"/>
      <c r="D24" s="18">
        <f t="shared" si="0"/>
        <v>135.72000000000003</v>
      </c>
      <c r="E24" s="18">
        <f t="shared" si="1"/>
        <v>88.06</v>
      </c>
      <c r="F24" s="18">
        <f t="shared" si="2"/>
        <v>64.88358384910107</v>
      </c>
      <c r="G24" s="18">
        <v>37.75</v>
      </c>
      <c r="H24" s="18">
        <v>20.8</v>
      </c>
      <c r="I24" s="18">
        <v>7</v>
      </c>
      <c r="J24" s="18"/>
      <c r="K24" s="18">
        <v>20.14</v>
      </c>
      <c r="L24" s="19">
        <v>19.6</v>
      </c>
      <c r="M24" s="13">
        <v>16.71</v>
      </c>
      <c r="N24" s="13">
        <v>11.23</v>
      </c>
      <c r="O24" s="13">
        <v>13.28</v>
      </c>
      <c r="P24" s="13">
        <v>20.62</v>
      </c>
      <c r="Q24" s="13">
        <v>7.43</v>
      </c>
      <c r="R24" s="13">
        <v>9.47</v>
      </c>
      <c r="S24" s="13">
        <v>16.51</v>
      </c>
      <c r="T24" s="13">
        <v>0.13</v>
      </c>
      <c r="U24" s="13">
        <v>11.1</v>
      </c>
      <c r="V24" s="13">
        <v>0.05</v>
      </c>
      <c r="W24" s="13">
        <v>5.8</v>
      </c>
      <c r="X24" s="13">
        <f>4.91+1.25</f>
        <v>6.16</v>
      </c>
    </row>
    <row r="25" spans="1:24" s="3" customFormat="1" ht="18.75">
      <c r="A25" s="9" t="s">
        <v>36</v>
      </c>
      <c r="B25" s="2" t="s">
        <v>13</v>
      </c>
      <c r="C25" s="18"/>
      <c r="D25" s="18">
        <f t="shared" si="0"/>
        <v>28.529999999999998</v>
      </c>
      <c r="E25" s="18">
        <f t="shared" si="1"/>
        <v>26.021</v>
      </c>
      <c r="F25" s="18">
        <f t="shared" si="2"/>
        <v>91.20574833508589</v>
      </c>
      <c r="G25" s="18">
        <v>3.94</v>
      </c>
      <c r="H25" s="18">
        <v>3.23</v>
      </c>
      <c r="I25" s="18">
        <v>3.26</v>
      </c>
      <c r="J25" s="18">
        <v>2.88</v>
      </c>
      <c r="K25" s="18">
        <v>3.26</v>
      </c>
      <c r="L25" s="19">
        <v>2.651</v>
      </c>
      <c r="M25" s="13">
        <v>3.68</v>
      </c>
      <c r="N25" s="13">
        <v>2.76</v>
      </c>
      <c r="O25" s="13">
        <v>3.79</v>
      </c>
      <c r="P25" s="13">
        <v>3.38</v>
      </c>
      <c r="Q25" s="13">
        <v>2.79</v>
      </c>
      <c r="R25" s="13">
        <v>3.89</v>
      </c>
      <c r="S25" s="13">
        <v>2.84</v>
      </c>
      <c r="T25" s="13">
        <v>2.64</v>
      </c>
      <c r="U25" s="13">
        <v>2.15</v>
      </c>
      <c r="V25" s="13">
        <v>1.74</v>
      </c>
      <c r="W25" s="13">
        <v>2.82</v>
      </c>
      <c r="X25" s="13">
        <v>2.85</v>
      </c>
    </row>
    <row r="26" spans="1:24" s="3" customFormat="1" ht="18.75">
      <c r="A26" s="9" t="s">
        <v>37</v>
      </c>
      <c r="B26" s="2" t="s">
        <v>21</v>
      </c>
      <c r="C26" s="18"/>
      <c r="D26" s="18">
        <f t="shared" si="0"/>
        <v>0</v>
      </c>
      <c r="E26" s="18">
        <f t="shared" si="1"/>
        <v>0</v>
      </c>
      <c r="F26" s="18"/>
      <c r="G26" s="18"/>
      <c r="H26" s="18"/>
      <c r="I26" s="18"/>
      <c r="J26" s="18"/>
      <c r="K26" s="18"/>
      <c r="L26" s="19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" customFormat="1" ht="24" customHeight="1">
      <c r="A27" s="9" t="s">
        <v>38</v>
      </c>
      <c r="B27" s="2" t="s">
        <v>14</v>
      </c>
      <c r="C27" s="13"/>
      <c r="D27" s="18">
        <f t="shared" si="0"/>
        <v>78.2</v>
      </c>
      <c r="E27" s="18">
        <f t="shared" si="1"/>
        <v>33.999</v>
      </c>
      <c r="F27" s="18">
        <f t="shared" si="2"/>
        <v>43.4769820971867</v>
      </c>
      <c r="G27" s="13">
        <f aca="true" t="shared" si="6" ref="G27:X27">SUM(G29:G37)</f>
        <v>1.08</v>
      </c>
      <c r="H27" s="13">
        <f t="shared" si="6"/>
        <v>0</v>
      </c>
      <c r="I27" s="13">
        <f t="shared" si="6"/>
        <v>1.99</v>
      </c>
      <c r="J27" s="13">
        <f t="shared" si="6"/>
        <v>0.9</v>
      </c>
      <c r="K27" s="13">
        <f t="shared" si="6"/>
        <v>4.9399999999999995</v>
      </c>
      <c r="L27" s="32">
        <f t="shared" si="6"/>
        <v>2.639</v>
      </c>
      <c r="M27" s="32">
        <f t="shared" si="6"/>
        <v>2.17</v>
      </c>
      <c r="N27" s="32">
        <f t="shared" si="6"/>
        <v>3.4299999999999997</v>
      </c>
      <c r="O27" s="32">
        <f>SUM(O29:O37)+O39</f>
        <v>7.28</v>
      </c>
      <c r="P27" s="32">
        <f t="shared" si="6"/>
        <v>1.1700000000000002</v>
      </c>
      <c r="Q27" s="32">
        <f>SUM(Q29:Q37)+Q39</f>
        <v>5.96</v>
      </c>
      <c r="R27" s="13">
        <f t="shared" si="6"/>
        <v>5.96</v>
      </c>
      <c r="S27" s="13">
        <f t="shared" si="6"/>
        <v>25.09</v>
      </c>
      <c r="T27" s="13">
        <f t="shared" si="6"/>
        <v>3.5900000000000003</v>
      </c>
      <c r="U27" s="13">
        <f t="shared" si="6"/>
        <v>18.17</v>
      </c>
      <c r="V27" s="13">
        <f t="shared" si="6"/>
        <v>13.88</v>
      </c>
      <c r="W27" s="13">
        <f t="shared" si="6"/>
        <v>11.520000000000001</v>
      </c>
      <c r="X27" s="13">
        <f t="shared" si="6"/>
        <v>2.43</v>
      </c>
    </row>
    <row r="28" spans="1:24" s="3" customFormat="1" ht="18.75">
      <c r="A28" s="9"/>
      <c r="B28" s="2" t="s">
        <v>9</v>
      </c>
      <c r="C28" s="13"/>
      <c r="D28" s="18">
        <f t="shared" si="0"/>
        <v>0</v>
      </c>
      <c r="E28" s="18">
        <f t="shared" si="1"/>
        <v>0</v>
      </c>
      <c r="F28" s="18"/>
      <c r="G28" s="13"/>
      <c r="H28" s="13"/>
      <c r="I28" s="13"/>
      <c r="J28" s="13"/>
      <c r="K28" s="13"/>
      <c r="L28" s="3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3" customFormat="1" ht="16.5" customHeight="1">
      <c r="A29" s="9" t="s">
        <v>41</v>
      </c>
      <c r="B29" s="2" t="s">
        <v>50</v>
      </c>
      <c r="C29" s="13"/>
      <c r="D29" s="18">
        <f t="shared" si="0"/>
        <v>3.5300000000000007</v>
      </c>
      <c r="E29" s="18">
        <f t="shared" si="1"/>
        <v>3.130000000000001</v>
      </c>
      <c r="F29" s="18">
        <f t="shared" si="2"/>
        <v>88.6685552407932</v>
      </c>
      <c r="G29" s="13">
        <v>0.4</v>
      </c>
      <c r="H29" s="13"/>
      <c r="I29" s="13">
        <v>0.4</v>
      </c>
      <c r="J29" s="13">
        <v>0.4</v>
      </c>
      <c r="K29" s="13">
        <v>0.39</v>
      </c>
      <c r="L29" s="32">
        <v>0.39</v>
      </c>
      <c r="M29" s="13">
        <v>0.39</v>
      </c>
      <c r="N29" s="13">
        <v>0.39</v>
      </c>
      <c r="O29" s="13">
        <v>0.39</v>
      </c>
      <c r="P29" s="13">
        <v>0.39</v>
      </c>
      <c r="Q29" s="13">
        <v>0.39</v>
      </c>
      <c r="R29" s="13">
        <v>0.39</v>
      </c>
      <c r="S29" s="13">
        <v>0.39</v>
      </c>
      <c r="T29" s="13">
        <v>0.39</v>
      </c>
      <c r="U29" s="13">
        <v>0.39</v>
      </c>
      <c r="V29" s="13">
        <v>0.39</v>
      </c>
      <c r="W29" s="13">
        <v>0.39</v>
      </c>
      <c r="X29" s="13">
        <v>0.39</v>
      </c>
    </row>
    <row r="30" spans="1:24" s="3" customFormat="1" ht="16.5" customHeight="1">
      <c r="A30" s="9" t="s">
        <v>42</v>
      </c>
      <c r="B30" s="2" t="s">
        <v>51</v>
      </c>
      <c r="C30" s="13"/>
      <c r="D30" s="18">
        <f t="shared" si="0"/>
        <v>5.38</v>
      </c>
      <c r="E30" s="18">
        <f t="shared" si="1"/>
        <v>4.88</v>
      </c>
      <c r="F30" s="18">
        <f t="shared" si="2"/>
        <v>90.70631970260223</v>
      </c>
      <c r="G30" s="13">
        <v>0.5</v>
      </c>
      <c r="H30" s="13"/>
      <c r="I30" s="13">
        <v>0.5</v>
      </c>
      <c r="J30" s="13">
        <v>0.5</v>
      </c>
      <c r="K30" s="13">
        <v>0.46</v>
      </c>
      <c r="L30" s="32">
        <v>0.46</v>
      </c>
      <c r="M30" s="13">
        <v>0.46</v>
      </c>
      <c r="N30" s="13">
        <v>0.46</v>
      </c>
      <c r="O30" s="13">
        <v>0.46</v>
      </c>
      <c r="P30" s="13">
        <v>0.46</v>
      </c>
      <c r="Q30" s="13">
        <v>0.75</v>
      </c>
      <c r="R30" s="13">
        <v>0.75</v>
      </c>
      <c r="S30" s="13">
        <v>0.75</v>
      </c>
      <c r="T30" s="13">
        <v>0.75</v>
      </c>
      <c r="U30" s="13">
        <v>0.75</v>
      </c>
      <c r="V30" s="13">
        <v>0.75</v>
      </c>
      <c r="W30" s="13">
        <v>0.75</v>
      </c>
      <c r="X30" s="13">
        <v>0.75</v>
      </c>
    </row>
    <row r="31" spans="1:24" s="3" customFormat="1" ht="16.5" customHeight="1">
      <c r="A31" s="9" t="s">
        <v>46</v>
      </c>
      <c r="B31" s="2" t="s">
        <v>45</v>
      </c>
      <c r="C31" s="13"/>
      <c r="D31" s="18">
        <f t="shared" si="0"/>
        <v>2.59</v>
      </c>
      <c r="E31" s="18">
        <f t="shared" si="1"/>
        <v>2.568</v>
      </c>
      <c r="F31" s="18">
        <f t="shared" si="2"/>
        <v>99.15057915057915</v>
      </c>
      <c r="G31" s="13">
        <v>0.18</v>
      </c>
      <c r="H31" s="13"/>
      <c r="I31" s="13">
        <v>0.3</v>
      </c>
      <c r="J31" s="13"/>
      <c r="K31" s="13">
        <v>0.27</v>
      </c>
      <c r="L31" s="32">
        <f>0.15+0.214+0.384</f>
        <v>0.748</v>
      </c>
      <c r="M31" s="13">
        <v>0.24</v>
      </c>
      <c r="N31" s="13">
        <f>0.24</f>
        <v>0.24</v>
      </c>
      <c r="O31" s="13">
        <v>0.32</v>
      </c>
      <c r="P31" s="13">
        <v>0.32</v>
      </c>
      <c r="Q31" s="13">
        <v>0.32</v>
      </c>
      <c r="R31" s="13">
        <v>0.32</v>
      </c>
      <c r="S31" s="13">
        <v>0.32</v>
      </c>
      <c r="T31" s="13">
        <f>0.15+0.16</f>
        <v>0.31</v>
      </c>
      <c r="U31" s="13">
        <v>0.32</v>
      </c>
      <c r="V31" s="13">
        <f>0.15+0.16</f>
        <v>0.31</v>
      </c>
      <c r="W31" s="13">
        <v>0.32</v>
      </c>
      <c r="X31" s="13">
        <f>0.17+0.15</f>
        <v>0.32</v>
      </c>
    </row>
    <row r="32" spans="1:24" s="3" customFormat="1" ht="16.5" customHeight="1">
      <c r="A32" s="9" t="s">
        <v>47</v>
      </c>
      <c r="B32" s="2" t="s">
        <v>52</v>
      </c>
      <c r="C32" s="13"/>
      <c r="D32" s="18">
        <f t="shared" si="0"/>
        <v>4.54</v>
      </c>
      <c r="E32" s="18">
        <f t="shared" si="1"/>
        <v>0.97</v>
      </c>
      <c r="F32" s="18">
        <f t="shared" si="2"/>
        <v>21.365638766519822</v>
      </c>
      <c r="G32" s="13"/>
      <c r="H32" s="13"/>
      <c r="I32" s="13">
        <v>0.79</v>
      </c>
      <c r="J32" s="13"/>
      <c r="K32" s="13">
        <v>2.78</v>
      </c>
      <c r="L32" s="32"/>
      <c r="M32" s="13"/>
      <c r="N32" s="13"/>
      <c r="O32" s="13"/>
      <c r="P32" s="13"/>
      <c r="Q32" s="13"/>
      <c r="R32" s="13"/>
      <c r="S32" s="13"/>
      <c r="T32" s="13"/>
      <c r="U32" s="13">
        <v>0.97</v>
      </c>
      <c r="V32" s="13"/>
      <c r="W32" s="13"/>
      <c r="X32" s="13">
        <v>0.97</v>
      </c>
    </row>
    <row r="33" spans="1:24" s="3" customFormat="1" ht="16.5" customHeight="1">
      <c r="A33" s="9" t="s">
        <v>48</v>
      </c>
      <c r="B33" s="2" t="s">
        <v>49</v>
      </c>
      <c r="C33" s="13"/>
      <c r="D33" s="18">
        <f t="shared" si="0"/>
        <v>0</v>
      </c>
      <c r="E33" s="18">
        <f t="shared" si="1"/>
        <v>0</v>
      </c>
      <c r="F33" s="18"/>
      <c r="G33" s="13"/>
      <c r="H33" s="13"/>
      <c r="I33" s="13"/>
      <c r="J33" s="13"/>
      <c r="K33" s="13"/>
      <c r="L33" s="3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3" customFormat="1" ht="16.5" customHeight="1">
      <c r="A34" s="9" t="s">
        <v>62</v>
      </c>
      <c r="B34" s="2" t="s">
        <v>63</v>
      </c>
      <c r="C34" s="13"/>
      <c r="D34" s="18">
        <f t="shared" si="0"/>
        <v>2.1399999999999997</v>
      </c>
      <c r="E34" s="18">
        <f t="shared" si="1"/>
        <v>2.141</v>
      </c>
      <c r="F34" s="18">
        <v>100</v>
      </c>
      <c r="G34" s="13"/>
      <c r="H34" s="13"/>
      <c r="I34" s="13"/>
      <c r="J34" s="13"/>
      <c r="K34" s="13">
        <v>0.74</v>
      </c>
      <c r="L34" s="32">
        <v>0.741</v>
      </c>
      <c r="M34" s="13"/>
      <c r="N34" s="13"/>
      <c r="O34" s="13"/>
      <c r="P34" s="13"/>
      <c r="Q34" s="13"/>
      <c r="R34" s="13"/>
      <c r="S34" s="13"/>
      <c r="T34" s="13"/>
      <c r="U34" s="13">
        <v>1.4</v>
      </c>
      <c r="V34" s="13">
        <v>1.4</v>
      </c>
      <c r="W34" s="13"/>
      <c r="X34" s="13"/>
    </row>
    <row r="35" spans="1:24" s="3" customFormat="1" ht="38.25" customHeight="1">
      <c r="A35" s="9" t="s">
        <v>64</v>
      </c>
      <c r="B35" s="14" t="s">
        <v>67</v>
      </c>
      <c r="C35" s="13"/>
      <c r="D35" s="18">
        <f t="shared" si="0"/>
        <v>39.57</v>
      </c>
      <c r="E35" s="18">
        <f t="shared" si="1"/>
        <v>7.04</v>
      </c>
      <c r="F35" s="18"/>
      <c r="G35" s="13"/>
      <c r="H35" s="13"/>
      <c r="I35" s="13"/>
      <c r="J35" s="13"/>
      <c r="K35" s="13"/>
      <c r="L35" s="32"/>
      <c r="M35" s="13">
        <v>1.08</v>
      </c>
      <c r="N35" s="13">
        <v>2.34</v>
      </c>
      <c r="O35" s="13"/>
      <c r="P35" s="13"/>
      <c r="Q35" s="13">
        <v>4.5</v>
      </c>
      <c r="R35" s="13">
        <v>4.5</v>
      </c>
      <c r="S35" s="13">
        <f>33.83-1.5-10.84</f>
        <v>21.49</v>
      </c>
      <c r="T35" s="13"/>
      <c r="U35" s="13">
        <v>3.5</v>
      </c>
      <c r="V35" s="13">
        <v>0.2</v>
      </c>
      <c r="W35" s="13">
        <v>9</v>
      </c>
      <c r="X35" s="13"/>
    </row>
    <row r="36" spans="1:24" s="3" customFormat="1" ht="57" customHeight="1">
      <c r="A36" s="9" t="s">
        <v>65</v>
      </c>
      <c r="B36" s="2" t="s">
        <v>72</v>
      </c>
      <c r="C36" s="13"/>
      <c r="D36" s="18">
        <f t="shared" si="0"/>
        <v>20.15</v>
      </c>
      <c r="E36" s="18">
        <f t="shared" si="1"/>
        <v>12.97</v>
      </c>
      <c r="F36" s="18"/>
      <c r="G36" s="13"/>
      <c r="H36" s="13"/>
      <c r="I36" s="13"/>
      <c r="J36" s="13"/>
      <c r="K36" s="13"/>
      <c r="L36" s="32"/>
      <c r="M36" s="13"/>
      <c r="N36" s="13"/>
      <c r="O36" s="13">
        <v>6.11</v>
      </c>
      <c r="P36" s="13"/>
      <c r="Q36" s="13"/>
      <c r="R36" s="13"/>
      <c r="S36" s="13">
        <f>1.5+0.64</f>
        <v>2.14</v>
      </c>
      <c r="T36" s="13">
        <v>2.14</v>
      </c>
      <c r="U36" s="13">
        <v>10.84</v>
      </c>
      <c r="V36" s="13">
        <v>10.83</v>
      </c>
      <c r="W36" s="13">
        <v>1.06</v>
      </c>
      <c r="X36" s="13"/>
    </row>
    <row r="37" spans="1:24" s="3" customFormat="1" ht="20.25" customHeight="1">
      <c r="A37" s="9" t="s">
        <v>66</v>
      </c>
      <c r="B37" s="2" t="s">
        <v>73</v>
      </c>
      <c r="C37" s="13"/>
      <c r="D37" s="18">
        <f t="shared" si="0"/>
        <v>0.3</v>
      </c>
      <c r="E37" s="18">
        <f t="shared" si="1"/>
        <v>0.3</v>
      </c>
      <c r="F37" s="18">
        <f t="shared" si="2"/>
        <v>100</v>
      </c>
      <c r="G37" s="13"/>
      <c r="H37" s="13"/>
      <c r="I37" s="13"/>
      <c r="J37" s="13"/>
      <c r="K37" s="13">
        <v>0.3</v>
      </c>
      <c r="L37" s="32">
        <v>0.3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3" customFormat="1" ht="16.5" customHeight="1" hidden="1">
      <c r="A38" s="9"/>
      <c r="B38" s="2"/>
      <c r="C38" s="13"/>
      <c r="D38" s="18">
        <f t="shared" si="0"/>
        <v>0</v>
      </c>
      <c r="E38" s="18">
        <f t="shared" si="1"/>
        <v>0</v>
      </c>
      <c r="F38" s="18" t="e">
        <f t="shared" si="2"/>
        <v>#DIV/0!</v>
      </c>
      <c r="G38" s="13"/>
      <c r="H38" s="13"/>
      <c r="I38" s="13"/>
      <c r="J38" s="13"/>
      <c r="K38" s="13"/>
      <c r="L38" s="3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3" customFormat="1" ht="33" customHeight="1" hidden="1">
      <c r="A39" s="9"/>
      <c r="B39" s="2"/>
      <c r="C39" s="13"/>
      <c r="D39" s="18"/>
      <c r="E39" s="18"/>
      <c r="F39" s="18"/>
      <c r="G39" s="13"/>
      <c r="H39" s="13"/>
      <c r="I39" s="13"/>
      <c r="J39" s="13"/>
      <c r="K39" s="13"/>
      <c r="L39" s="3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3" customFormat="1" ht="18.75">
      <c r="A40" s="9" t="s">
        <v>39</v>
      </c>
      <c r="B40" s="2" t="s">
        <v>22</v>
      </c>
      <c r="C40" s="18"/>
      <c r="D40" s="18">
        <f t="shared" si="0"/>
        <v>0</v>
      </c>
      <c r="E40" s="18">
        <f t="shared" si="1"/>
        <v>0</v>
      </c>
      <c r="F40" s="18"/>
      <c r="G40" s="18"/>
      <c r="H40" s="18"/>
      <c r="I40" s="18"/>
      <c r="J40" s="18"/>
      <c r="K40" s="18"/>
      <c r="L40" s="19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3" customFormat="1" ht="18.75">
      <c r="A41" s="9" t="s">
        <v>40</v>
      </c>
      <c r="B41" s="2" t="s">
        <v>23</v>
      </c>
      <c r="C41" s="18"/>
      <c r="D41" s="18">
        <f t="shared" si="0"/>
        <v>24.79</v>
      </c>
      <c r="E41" s="18">
        <f t="shared" si="1"/>
        <v>20.686999999999998</v>
      </c>
      <c r="F41" s="18">
        <f>E41/(D41)*100</f>
        <v>83.4489713594191</v>
      </c>
      <c r="G41" s="18">
        <f>SUM(G43:G44)+G45</f>
        <v>3.4499999999999997</v>
      </c>
      <c r="H41" s="18">
        <f>SUM(H43:H44)</f>
        <v>1</v>
      </c>
      <c r="I41" s="18">
        <f>SUM(I43:I44)+I45</f>
        <v>3.7</v>
      </c>
      <c r="J41" s="18">
        <f>J43+J45</f>
        <v>3.2</v>
      </c>
      <c r="K41" s="18">
        <f>SUM(K43:K44)+K45</f>
        <v>4.13</v>
      </c>
      <c r="L41" s="19">
        <f aca="true" t="shared" si="7" ref="L41:R41">L43+L44+L45</f>
        <v>5.24</v>
      </c>
      <c r="M41" s="18">
        <f t="shared" si="7"/>
        <v>3.8400000000000003</v>
      </c>
      <c r="N41" s="18">
        <f t="shared" si="7"/>
        <v>1.5099999999999998</v>
      </c>
      <c r="O41" s="18">
        <f t="shared" si="7"/>
        <v>2.54</v>
      </c>
      <c r="P41" s="18">
        <f t="shared" si="7"/>
        <v>1.95</v>
      </c>
      <c r="Q41" s="18">
        <f t="shared" si="7"/>
        <v>0</v>
      </c>
      <c r="R41" s="18">
        <f t="shared" si="7"/>
        <v>2.06</v>
      </c>
      <c r="S41" s="18">
        <f aca="true" t="shared" si="8" ref="S41:X41">S43+S44+S45</f>
        <v>0.2</v>
      </c>
      <c r="T41" s="18">
        <f t="shared" si="8"/>
        <v>0.77</v>
      </c>
      <c r="U41" s="18">
        <f t="shared" si="8"/>
        <v>0.74</v>
      </c>
      <c r="V41" s="18">
        <f t="shared" si="8"/>
        <v>0.31</v>
      </c>
      <c r="W41" s="18">
        <f t="shared" si="8"/>
        <v>6.1899999999999995</v>
      </c>
      <c r="X41" s="18">
        <f t="shared" si="8"/>
        <v>4.647</v>
      </c>
    </row>
    <row r="42" spans="1:24" s="3" customFormat="1" ht="18.75">
      <c r="A42" s="9"/>
      <c r="B42" s="2" t="s">
        <v>9</v>
      </c>
      <c r="C42" s="18"/>
      <c r="D42" s="18">
        <f t="shared" si="0"/>
        <v>0</v>
      </c>
      <c r="E42" s="18">
        <f t="shared" si="1"/>
        <v>0</v>
      </c>
      <c r="F42" s="18"/>
      <c r="G42" s="18"/>
      <c r="H42" s="18"/>
      <c r="I42" s="18"/>
      <c r="J42" s="18"/>
      <c r="K42" s="18"/>
      <c r="L42" s="19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3" customFormat="1" ht="18.75">
      <c r="A43" s="9" t="s">
        <v>44</v>
      </c>
      <c r="B43" s="2" t="s">
        <v>68</v>
      </c>
      <c r="C43" s="20"/>
      <c r="D43" s="18">
        <f t="shared" si="0"/>
        <v>16.4</v>
      </c>
      <c r="E43" s="18">
        <f t="shared" si="1"/>
        <v>15.180000000000001</v>
      </c>
      <c r="F43" s="18">
        <f t="shared" si="2"/>
        <v>92.56097560975611</v>
      </c>
      <c r="G43" s="18">
        <v>2.61</v>
      </c>
      <c r="H43" s="18">
        <v>1</v>
      </c>
      <c r="I43" s="18">
        <v>1.54</v>
      </c>
      <c r="J43" s="18">
        <v>2.6</v>
      </c>
      <c r="K43" s="18">
        <v>2.9</v>
      </c>
      <c r="L43" s="19">
        <v>3.1</v>
      </c>
      <c r="M43" s="13">
        <v>2.25</v>
      </c>
      <c r="N43" s="13">
        <v>0.94</v>
      </c>
      <c r="O43" s="13">
        <v>1.5</v>
      </c>
      <c r="P43" s="13">
        <v>1.49</v>
      </c>
      <c r="Q43" s="13"/>
      <c r="R43" s="13">
        <v>1.66</v>
      </c>
      <c r="S43" s="13"/>
      <c r="T43" s="13"/>
      <c r="U43" s="13"/>
      <c r="V43" s="13">
        <v>0.31</v>
      </c>
      <c r="W43" s="13">
        <v>5.6</v>
      </c>
      <c r="X43" s="13">
        <f>2.3+0.31+0.15+1.32</f>
        <v>4.08</v>
      </c>
    </row>
    <row r="44" spans="1:24" s="3" customFormat="1" ht="18.75">
      <c r="A44" s="11" t="s">
        <v>55</v>
      </c>
      <c r="B44" s="12" t="s">
        <v>69</v>
      </c>
      <c r="C44" s="20"/>
      <c r="D44" s="18">
        <f t="shared" si="0"/>
        <v>5.340000000000001</v>
      </c>
      <c r="E44" s="18">
        <f>H44+J44+L44+N44+P44+R44+T44+V44+X44</f>
        <v>2.91</v>
      </c>
      <c r="F44" s="18">
        <f t="shared" si="2"/>
        <v>54.49438202247191</v>
      </c>
      <c r="G44" s="18">
        <v>0.5</v>
      </c>
      <c r="H44" s="18"/>
      <c r="I44" s="18">
        <v>1.6</v>
      </c>
      <c r="J44" s="18"/>
      <c r="K44" s="18">
        <v>0.7</v>
      </c>
      <c r="L44" s="19">
        <v>1.55</v>
      </c>
      <c r="M44" s="13">
        <v>1.2</v>
      </c>
      <c r="N44" s="13">
        <v>0.19</v>
      </c>
      <c r="O44" s="13">
        <v>0.4</v>
      </c>
      <c r="P44" s="13"/>
      <c r="Q44" s="13"/>
      <c r="R44" s="13">
        <v>0.4</v>
      </c>
      <c r="S44" s="13">
        <v>0.2</v>
      </c>
      <c r="T44" s="13">
        <f>0.56+0.21</f>
        <v>0.77</v>
      </c>
      <c r="U44" s="13">
        <v>0.74</v>
      </c>
      <c r="V44" s="13"/>
      <c r="W44" s="13"/>
      <c r="X44" s="13"/>
    </row>
    <row r="45" spans="1:24" s="3" customFormat="1" ht="18.75">
      <c r="A45" s="11" t="s">
        <v>74</v>
      </c>
      <c r="B45" s="12" t="s">
        <v>75</v>
      </c>
      <c r="C45" s="20"/>
      <c r="D45" s="18">
        <f t="shared" si="0"/>
        <v>3.0500000000000003</v>
      </c>
      <c r="E45" s="18">
        <f t="shared" si="1"/>
        <v>2.5969999999999995</v>
      </c>
      <c r="F45" s="18">
        <f t="shared" si="2"/>
        <v>85.14754098360655</v>
      </c>
      <c r="G45" s="18">
        <v>0.34</v>
      </c>
      <c r="H45" s="18"/>
      <c r="I45" s="18">
        <v>0.56</v>
      </c>
      <c r="J45" s="18">
        <v>0.6</v>
      </c>
      <c r="K45" s="18">
        <v>0.53</v>
      </c>
      <c r="L45" s="19">
        <v>0.59</v>
      </c>
      <c r="M45" s="13">
        <v>0.39</v>
      </c>
      <c r="N45" s="13">
        <v>0.38</v>
      </c>
      <c r="O45" s="13">
        <v>0.64</v>
      </c>
      <c r="P45" s="13">
        <v>0.46</v>
      </c>
      <c r="Q45" s="13"/>
      <c r="R45" s="13"/>
      <c r="S45" s="13"/>
      <c r="T45" s="13"/>
      <c r="U45" s="13"/>
      <c r="V45" s="13"/>
      <c r="W45" s="13">
        <v>0.59</v>
      </c>
      <c r="X45" s="13">
        <v>0.567</v>
      </c>
    </row>
    <row r="46" spans="1:24" s="3" customFormat="1" ht="18.75">
      <c r="A46" s="11" t="s">
        <v>53</v>
      </c>
      <c r="B46" s="12" t="s">
        <v>56</v>
      </c>
      <c r="C46" s="18"/>
      <c r="D46" s="18">
        <f t="shared" si="0"/>
        <v>77.4</v>
      </c>
      <c r="E46" s="18">
        <f t="shared" si="1"/>
        <v>42.34</v>
      </c>
      <c r="F46" s="18">
        <f t="shared" si="2"/>
        <v>54.702842377260986</v>
      </c>
      <c r="G46" s="18">
        <v>5.04</v>
      </c>
      <c r="H46" s="18">
        <v>5.02</v>
      </c>
      <c r="I46" s="18">
        <v>8.4</v>
      </c>
      <c r="J46" s="18">
        <v>8.4</v>
      </c>
      <c r="K46" s="18">
        <v>7.98</v>
      </c>
      <c r="L46" s="19">
        <f>7.76-1.39-1.65</f>
        <v>4.720000000000001</v>
      </c>
      <c r="M46" s="13">
        <v>2.31</v>
      </c>
      <c r="N46" s="13"/>
      <c r="O46" s="13"/>
      <c r="P46" s="13"/>
      <c r="Q46" s="13">
        <v>17.01</v>
      </c>
      <c r="R46" s="13">
        <v>14.4</v>
      </c>
      <c r="S46" s="13"/>
      <c r="T46" s="13"/>
      <c r="U46" s="13"/>
      <c r="V46" s="13"/>
      <c r="W46" s="13">
        <v>36.66</v>
      </c>
      <c r="X46" s="13">
        <v>9.8</v>
      </c>
    </row>
    <row r="47" spans="1:24" s="3" customFormat="1" ht="19.5" thickBot="1">
      <c r="A47" s="11" t="s">
        <v>54</v>
      </c>
      <c r="B47" s="12" t="s">
        <v>57</v>
      </c>
      <c r="C47" s="18"/>
      <c r="D47" s="18">
        <f t="shared" si="0"/>
        <v>8.45</v>
      </c>
      <c r="E47" s="18">
        <f t="shared" si="1"/>
        <v>3.8</v>
      </c>
      <c r="F47" s="18">
        <f t="shared" si="2"/>
        <v>44.97041420118343</v>
      </c>
      <c r="G47" s="21">
        <v>0.8</v>
      </c>
      <c r="H47" s="21"/>
      <c r="I47" s="21">
        <v>0.8</v>
      </c>
      <c r="J47" s="21"/>
      <c r="K47" s="21">
        <v>0.8</v>
      </c>
      <c r="L47" s="33">
        <v>2.4</v>
      </c>
      <c r="M47" s="13">
        <v>1.4</v>
      </c>
      <c r="N47" s="13"/>
      <c r="O47" s="13">
        <v>0.8</v>
      </c>
      <c r="P47" s="13">
        <v>1.4</v>
      </c>
      <c r="Q47" s="13">
        <v>0.8</v>
      </c>
      <c r="R47" s="13"/>
      <c r="S47" s="13"/>
      <c r="T47" s="13"/>
      <c r="U47" s="13"/>
      <c r="V47" s="13"/>
      <c r="W47" s="13">
        <v>3.05</v>
      </c>
      <c r="X47" s="13"/>
    </row>
    <row r="48" spans="1:24" s="3" customFormat="1" ht="23.25" customHeight="1" thickBot="1">
      <c r="A48" s="16"/>
      <c r="B48" s="17" t="s">
        <v>5</v>
      </c>
      <c r="C48" s="15"/>
      <c r="D48" s="15">
        <f aca="true" t="shared" si="9" ref="D48:R48">D7+D8+D9+D21+D27+D40+D41+D46+D47</f>
        <v>9127.230000000001</v>
      </c>
      <c r="E48" s="15">
        <f>E7+E8+E9+E21+E27+E40+E41+E46+E47</f>
        <v>8501.256</v>
      </c>
      <c r="F48" s="15">
        <f t="shared" si="9"/>
        <v>542.6519883988108</v>
      </c>
      <c r="G48" s="15">
        <f t="shared" si="9"/>
        <v>1044.5699999999997</v>
      </c>
      <c r="H48" s="15">
        <f t="shared" si="9"/>
        <v>1019.1600000000001</v>
      </c>
      <c r="I48" s="15">
        <f t="shared" si="9"/>
        <v>988.7800000000001</v>
      </c>
      <c r="J48" s="15">
        <f t="shared" si="9"/>
        <v>901.78</v>
      </c>
      <c r="K48" s="15">
        <f t="shared" si="9"/>
        <v>982.3299999999999</v>
      </c>
      <c r="L48" s="34">
        <f t="shared" si="9"/>
        <v>908.8</v>
      </c>
      <c r="M48" s="34">
        <f t="shared" si="9"/>
        <v>844.7499999999998</v>
      </c>
      <c r="N48" s="34">
        <f t="shared" si="9"/>
        <v>825.4899999999999</v>
      </c>
      <c r="O48" s="34">
        <f t="shared" si="9"/>
        <v>1243.5199999999998</v>
      </c>
      <c r="P48" s="34">
        <f t="shared" si="9"/>
        <v>1156.8590000000004</v>
      </c>
      <c r="Q48" s="34">
        <f t="shared" si="9"/>
        <v>1852.4</v>
      </c>
      <c r="R48" s="15">
        <f t="shared" si="9"/>
        <v>1708.4799999999998</v>
      </c>
      <c r="S48" s="34">
        <f aca="true" t="shared" si="10" ref="S48:X48">S7+S8+S9+S21+S27+S40+S41+S46+S47</f>
        <v>597.8700000000001</v>
      </c>
      <c r="T48" s="34">
        <f t="shared" si="10"/>
        <v>564.5699999999999</v>
      </c>
      <c r="U48" s="34">
        <f t="shared" si="10"/>
        <v>605.7499999999999</v>
      </c>
      <c r="V48" s="34">
        <f t="shared" si="10"/>
        <v>470.0800000000001</v>
      </c>
      <c r="W48" s="34">
        <f t="shared" si="10"/>
        <v>967.26</v>
      </c>
      <c r="X48" s="15">
        <f t="shared" si="10"/>
        <v>946.0369999999999</v>
      </c>
    </row>
    <row r="49" spans="1:21" s="3" customFormat="1" ht="18.75">
      <c r="A49" s="10"/>
      <c r="B49" s="1"/>
      <c r="C49" s="22"/>
      <c r="D49" s="22"/>
      <c r="E49" s="22"/>
      <c r="F49" s="22"/>
      <c r="G49" s="23"/>
      <c r="H49" s="23"/>
      <c r="I49" s="23"/>
      <c r="J49" s="23"/>
      <c r="K49" s="23"/>
      <c r="L49" s="31"/>
      <c r="M49" s="30"/>
      <c r="N49" s="30"/>
      <c r="O49" s="30"/>
      <c r="P49" s="30"/>
      <c r="Q49" s="30"/>
      <c r="R49" s="30"/>
      <c r="S49" s="30"/>
      <c r="T49" s="30"/>
      <c r="U49" s="30"/>
    </row>
    <row r="50" spans="1:21" s="3" customFormat="1" ht="18.75">
      <c r="A50" s="10"/>
      <c r="B50" s="4" t="s">
        <v>58</v>
      </c>
      <c r="C50" s="24"/>
      <c r="D50" s="22"/>
      <c r="E50" s="22"/>
      <c r="F50" s="25"/>
      <c r="G50" s="23"/>
      <c r="H50" s="23" t="s">
        <v>80</v>
      </c>
      <c r="I50" s="23"/>
      <c r="J50" s="23"/>
      <c r="K50" s="23"/>
      <c r="L50" s="31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3" customFormat="1" ht="16.5" customHeight="1">
      <c r="A51" s="10"/>
      <c r="B51" s="1"/>
      <c r="C51" s="22"/>
      <c r="D51" s="22"/>
      <c r="E51" s="22"/>
      <c r="F51" s="26" t="s">
        <v>43</v>
      </c>
      <c r="G51" s="23"/>
      <c r="H51" s="23"/>
      <c r="I51" s="23"/>
      <c r="J51" s="23"/>
      <c r="K51" s="23"/>
      <c r="L51" s="31"/>
      <c r="M51" s="30"/>
      <c r="N51" s="30"/>
      <c r="O51" s="30"/>
      <c r="P51" s="30"/>
      <c r="Q51" s="30"/>
      <c r="R51" s="30"/>
      <c r="S51" s="30"/>
      <c r="T51" s="30"/>
      <c r="U51" s="30"/>
    </row>
    <row r="52" spans="1:21" s="3" customFormat="1" ht="18.75">
      <c r="A52" s="10"/>
      <c r="B52" s="1"/>
      <c r="C52" s="22"/>
      <c r="D52" s="22"/>
      <c r="E52" s="22"/>
      <c r="F52" s="22"/>
      <c r="G52" s="23"/>
      <c r="H52" s="23"/>
      <c r="I52" s="23"/>
      <c r="J52" s="23"/>
      <c r="K52" s="23"/>
      <c r="L52" s="31"/>
      <c r="M52" s="30"/>
      <c r="N52" s="30"/>
      <c r="O52" s="30"/>
      <c r="P52" s="30"/>
      <c r="Q52" s="30"/>
      <c r="R52" s="30"/>
      <c r="S52" s="30"/>
      <c r="T52" s="30"/>
      <c r="U52" s="30"/>
    </row>
    <row r="53" spans="1:21" s="3" customFormat="1" ht="18.75">
      <c r="A53" s="10"/>
      <c r="B53" s="1"/>
      <c r="C53" s="22"/>
      <c r="D53" s="22"/>
      <c r="E53" s="22"/>
      <c r="F53" s="22"/>
      <c r="G53" s="23"/>
      <c r="H53" s="23"/>
      <c r="I53" s="23"/>
      <c r="J53" s="23"/>
      <c r="K53" s="23"/>
      <c r="L53" s="31"/>
      <c r="M53" s="30"/>
      <c r="N53" s="30"/>
      <c r="O53" s="30"/>
      <c r="P53" s="30"/>
      <c r="Q53" s="30"/>
      <c r="R53" s="30"/>
      <c r="S53" s="30"/>
      <c r="T53" s="30"/>
      <c r="U53" s="30"/>
    </row>
    <row r="54" spans="1:21" s="3" customFormat="1" ht="38.25" customHeight="1">
      <c r="A54" s="1"/>
      <c r="B54" s="1"/>
      <c r="C54" s="22"/>
      <c r="D54" s="22"/>
      <c r="E54" s="22"/>
      <c r="F54" s="22"/>
      <c r="G54" s="23"/>
      <c r="H54" s="23"/>
      <c r="I54" s="23"/>
      <c r="J54" s="23"/>
      <c r="K54" s="23"/>
      <c r="L54" s="31"/>
      <c r="M54" s="30"/>
      <c r="N54" s="30"/>
      <c r="O54" s="30"/>
      <c r="P54" s="30"/>
      <c r="Q54" s="30"/>
      <c r="R54" s="30"/>
      <c r="S54" s="30"/>
      <c r="T54" s="30"/>
      <c r="U54" s="30"/>
    </row>
    <row r="55" spans="1:21" s="3" customFormat="1" ht="18.75">
      <c r="A55" s="1"/>
      <c r="B55" s="1"/>
      <c r="C55" s="22"/>
      <c r="D55" s="22"/>
      <c r="E55" s="22"/>
      <c r="F55" s="22"/>
      <c r="G55" s="23"/>
      <c r="H55" s="23"/>
      <c r="I55" s="23"/>
      <c r="J55" s="23"/>
      <c r="K55" s="23"/>
      <c r="L55" s="31"/>
      <c r="M55" s="30"/>
      <c r="N55" s="30"/>
      <c r="O55" s="30"/>
      <c r="P55" s="30"/>
      <c r="Q55" s="30"/>
      <c r="R55" s="30"/>
      <c r="S55" s="30"/>
      <c r="T55" s="30"/>
      <c r="U55" s="30"/>
    </row>
    <row r="56" spans="1:21" s="3" customFormat="1" ht="40.5" customHeight="1">
      <c r="A56" s="1"/>
      <c r="B56" s="1"/>
      <c r="C56" s="22"/>
      <c r="D56" s="22"/>
      <c r="E56" s="22"/>
      <c r="F56" s="22"/>
      <c r="G56" s="23"/>
      <c r="H56" s="23"/>
      <c r="I56" s="23"/>
      <c r="J56" s="23"/>
      <c r="K56" s="23"/>
      <c r="L56" s="31"/>
      <c r="M56" s="30"/>
      <c r="N56" s="30"/>
      <c r="O56" s="30"/>
      <c r="P56" s="30"/>
      <c r="Q56" s="30"/>
      <c r="R56" s="30"/>
      <c r="S56" s="30"/>
      <c r="T56" s="30"/>
      <c r="U56" s="30"/>
    </row>
    <row r="57" spans="1:21" s="3" customFormat="1" ht="18.75">
      <c r="A57"/>
      <c r="B57" s="8"/>
      <c r="C57" s="27"/>
      <c r="D57" s="27"/>
      <c r="E57" s="29"/>
      <c r="F57" s="27"/>
      <c r="G57" s="23"/>
      <c r="H57" s="23"/>
      <c r="I57" s="23"/>
      <c r="J57" s="23"/>
      <c r="K57" s="23"/>
      <c r="L57" s="31"/>
      <c r="M57" s="30"/>
      <c r="N57" s="30"/>
      <c r="O57" s="30"/>
      <c r="P57" s="30"/>
      <c r="Q57" s="30"/>
      <c r="R57" s="30"/>
      <c r="S57" s="30"/>
      <c r="T57" s="30"/>
      <c r="U57" s="30"/>
    </row>
    <row r="58" spans="1:21" s="3" customFormat="1" ht="18.75">
      <c r="A58"/>
      <c r="B58" s="8"/>
      <c r="C58" s="27"/>
      <c r="D58" s="27"/>
      <c r="E58" s="29"/>
      <c r="F58" s="27"/>
      <c r="G58" s="23"/>
      <c r="H58" s="23"/>
      <c r="I58" s="23"/>
      <c r="J58" s="23"/>
      <c r="K58" s="23"/>
      <c r="L58" s="31"/>
      <c r="M58" s="30"/>
      <c r="N58" s="30"/>
      <c r="O58" s="30"/>
      <c r="P58" s="30"/>
      <c r="Q58" s="30"/>
      <c r="R58" s="30"/>
      <c r="S58" s="30"/>
      <c r="T58" s="30"/>
      <c r="U58" s="30"/>
    </row>
    <row r="59" spans="1:21" s="3" customFormat="1" ht="18.75">
      <c r="A59"/>
      <c r="B59" s="8"/>
      <c r="C59" s="27"/>
      <c r="D59" s="27"/>
      <c r="E59" s="29"/>
      <c r="F59" s="27"/>
      <c r="G59" s="23"/>
      <c r="H59" s="23"/>
      <c r="I59" s="23"/>
      <c r="J59" s="23"/>
      <c r="K59" s="23"/>
      <c r="L59" s="31"/>
      <c r="M59" s="30"/>
      <c r="N59" s="30"/>
      <c r="O59" s="30"/>
      <c r="P59" s="30"/>
      <c r="Q59" s="30"/>
      <c r="R59" s="30"/>
      <c r="S59" s="30"/>
      <c r="T59" s="30"/>
      <c r="U59" s="30"/>
    </row>
    <row r="60" spans="2:21" ht="18.75">
      <c r="B60" s="8"/>
      <c r="C60" s="27"/>
      <c r="D60" s="27"/>
      <c r="E60" s="29"/>
      <c r="F60" s="27"/>
      <c r="G60" s="28"/>
      <c r="H60" s="28"/>
      <c r="I60" s="28"/>
      <c r="J60" s="28"/>
      <c r="K60" s="28"/>
      <c r="L60" s="31"/>
      <c r="M60" s="30"/>
      <c r="N60" s="30"/>
      <c r="O60" s="30"/>
      <c r="P60" s="30"/>
      <c r="Q60" s="30"/>
      <c r="R60" s="30"/>
      <c r="S60" s="30"/>
      <c r="T60" s="30"/>
      <c r="U60" s="30"/>
    </row>
    <row r="61" spans="2:21" ht="18.75">
      <c r="B61" s="8"/>
      <c r="C61" s="27"/>
      <c r="D61" s="27"/>
      <c r="E61" s="29"/>
      <c r="F61" s="27"/>
      <c r="G61" s="28"/>
      <c r="H61" s="28"/>
      <c r="I61" s="28"/>
      <c r="J61" s="28"/>
      <c r="K61" s="28"/>
      <c r="L61" s="31"/>
      <c r="M61" s="30"/>
      <c r="N61" s="30"/>
      <c r="O61" s="30"/>
      <c r="P61" s="30"/>
      <c r="Q61" s="30"/>
      <c r="R61" s="30"/>
      <c r="S61" s="30"/>
      <c r="T61" s="30"/>
      <c r="U61" s="30"/>
    </row>
    <row r="62" spans="2:21" ht="18.75">
      <c r="B62" s="8"/>
      <c r="C62" s="27"/>
      <c r="D62" s="27"/>
      <c r="E62" s="29"/>
      <c r="F62" s="27"/>
      <c r="G62" s="28"/>
      <c r="H62" s="28"/>
      <c r="I62" s="28"/>
      <c r="J62" s="28"/>
      <c r="K62" s="28"/>
      <c r="L62" s="31"/>
      <c r="M62" s="30"/>
      <c r="N62" s="30"/>
      <c r="O62" s="30"/>
      <c r="P62" s="30"/>
      <c r="Q62" s="30"/>
      <c r="R62" s="30"/>
      <c r="S62" s="30"/>
      <c r="T62" s="30"/>
      <c r="U62" s="30"/>
    </row>
    <row r="63" spans="2:21" ht="18.75">
      <c r="B63" s="8"/>
      <c r="C63" s="27"/>
      <c r="D63" s="27"/>
      <c r="E63" s="29"/>
      <c r="F63" s="27"/>
      <c r="G63" s="28"/>
      <c r="H63" s="28"/>
      <c r="I63" s="28"/>
      <c r="J63" s="28"/>
      <c r="K63" s="28"/>
      <c r="L63" s="31"/>
      <c r="M63" s="30"/>
      <c r="N63" s="30"/>
      <c r="O63" s="30"/>
      <c r="P63" s="30"/>
      <c r="Q63" s="30"/>
      <c r="R63" s="30"/>
      <c r="S63" s="30"/>
      <c r="T63" s="30"/>
      <c r="U63" s="30"/>
    </row>
    <row r="64" spans="2:21" ht="18.75">
      <c r="B64" s="8"/>
      <c r="C64" s="27"/>
      <c r="D64" s="27"/>
      <c r="E64" s="29"/>
      <c r="F64" s="27"/>
      <c r="G64" s="28"/>
      <c r="H64" s="28"/>
      <c r="I64" s="28"/>
      <c r="J64" s="28"/>
      <c r="K64" s="28"/>
      <c r="L64" s="31"/>
      <c r="M64" s="30"/>
      <c r="N64" s="30"/>
      <c r="O64" s="30"/>
      <c r="P64" s="30"/>
      <c r="Q64" s="30"/>
      <c r="R64" s="30"/>
      <c r="S64" s="30"/>
      <c r="T64" s="30"/>
      <c r="U64" s="30"/>
    </row>
    <row r="65" spans="2:21" ht="18.75">
      <c r="B65" s="8"/>
      <c r="C65" s="27"/>
      <c r="D65" s="27"/>
      <c r="E65" s="29"/>
      <c r="F65" s="27"/>
      <c r="G65" s="28"/>
      <c r="H65" s="28"/>
      <c r="I65" s="28"/>
      <c r="J65" s="28"/>
      <c r="K65" s="28"/>
      <c r="L65" s="31"/>
      <c r="M65" s="30"/>
      <c r="N65" s="30"/>
      <c r="O65" s="30"/>
      <c r="P65" s="30"/>
      <c r="Q65" s="30"/>
      <c r="R65" s="30"/>
      <c r="S65" s="30"/>
      <c r="T65" s="30"/>
      <c r="U65" s="30"/>
    </row>
    <row r="66" spans="2:21" ht="18.75">
      <c r="B66" s="8"/>
      <c r="C66" s="27"/>
      <c r="D66" s="27"/>
      <c r="E66" s="29"/>
      <c r="F66" s="27"/>
      <c r="G66" s="28"/>
      <c r="H66" s="28"/>
      <c r="I66" s="28"/>
      <c r="J66" s="28"/>
      <c r="K66" s="28"/>
      <c r="L66" s="31"/>
      <c r="M66" s="30"/>
      <c r="N66" s="30"/>
      <c r="O66" s="30"/>
      <c r="P66" s="30"/>
      <c r="Q66" s="30"/>
      <c r="R66" s="30"/>
      <c r="S66" s="30"/>
      <c r="T66" s="30"/>
      <c r="U66" s="30"/>
    </row>
    <row r="67" spans="2:21" ht="18.75">
      <c r="B67" s="8"/>
      <c r="C67" s="27"/>
      <c r="D67" s="27"/>
      <c r="E67" s="29"/>
      <c r="F67" s="27"/>
      <c r="G67" s="28"/>
      <c r="H67" s="28"/>
      <c r="I67" s="28"/>
      <c r="J67" s="28"/>
      <c r="K67" s="28"/>
      <c r="L67" s="31"/>
      <c r="M67" s="30"/>
      <c r="N67" s="30"/>
      <c r="O67" s="30"/>
      <c r="P67" s="30"/>
      <c r="Q67" s="30"/>
      <c r="R67" s="30"/>
      <c r="S67" s="30"/>
      <c r="T67" s="30"/>
      <c r="U67" s="30"/>
    </row>
    <row r="68" spans="2:21" ht="18.75">
      <c r="B68" s="8"/>
      <c r="C68" s="27"/>
      <c r="D68" s="27"/>
      <c r="E68" s="29"/>
      <c r="F68" s="27"/>
      <c r="G68" s="28"/>
      <c r="H68" s="28"/>
      <c r="I68" s="28"/>
      <c r="J68" s="28"/>
      <c r="K68" s="28"/>
      <c r="L68" s="31"/>
      <c r="M68" s="30"/>
      <c r="N68" s="30"/>
      <c r="O68" s="30"/>
      <c r="P68" s="30"/>
      <c r="Q68" s="30"/>
      <c r="R68" s="30"/>
      <c r="S68" s="30"/>
      <c r="T68" s="30"/>
      <c r="U68" s="30"/>
    </row>
    <row r="69" spans="2:21" ht="18.75">
      <c r="B69" s="8"/>
      <c r="C69" s="27"/>
      <c r="D69" s="27"/>
      <c r="E69" s="29"/>
      <c r="F69" s="27"/>
      <c r="G69" s="28"/>
      <c r="H69" s="28"/>
      <c r="I69" s="28"/>
      <c r="J69" s="28"/>
      <c r="K69" s="28"/>
      <c r="L69" s="31"/>
      <c r="M69" s="30"/>
      <c r="N69" s="30"/>
      <c r="O69" s="30"/>
      <c r="P69" s="30"/>
      <c r="Q69" s="30"/>
      <c r="R69" s="30"/>
      <c r="S69" s="30"/>
      <c r="T69" s="30"/>
      <c r="U69" s="30"/>
    </row>
    <row r="70" spans="2:21" ht="18.75">
      <c r="B70" s="8"/>
      <c r="C70" s="27"/>
      <c r="D70" s="27"/>
      <c r="E70" s="29"/>
      <c r="F70" s="27"/>
      <c r="G70" s="28"/>
      <c r="H70" s="28"/>
      <c r="I70" s="28"/>
      <c r="J70" s="28"/>
      <c r="K70" s="28"/>
      <c r="L70" s="31"/>
      <c r="M70" s="30"/>
      <c r="N70" s="30"/>
      <c r="O70" s="30"/>
      <c r="P70" s="30"/>
      <c r="Q70" s="30"/>
      <c r="R70" s="30"/>
      <c r="S70" s="30"/>
      <c r="T70" s="30"/>
      <c r="U70" s="30"/>
    </row>
    <row r="71" spans="2:21" ht="18.75">
      <c r="B71" s="8"/>
      <c r="C71" s="27"/>
      <c r="D71" s="27"/>
      <c r="E71" s="29"/>
      <c r="F71" s="27"/>
      <c r="G71" s="28"/>
      <c r="H71" s="28"/>
      <c r="I71" s="28"/>
      <c r="J71" s="28"/>
      <c r="K71" s="28"/>
      <c r="L71" s="31"/>
      <c r="M71" s="30"/>
      <c r="N71" s="30"/>
      <c r="O71" s="30"/>
      <c r="P71" s="30"/>
      <c r="Q71" s="30"/>
      <c r="R71" s="30"/>
      <c r="S71" s="30"/>
      <c r="T71" s="30"/>
      <c r="U71" s="30"/>
    </row>
    <row r="72" spans="2:21" ht="18.75">
      <c r="B72" s="8"/>
      <c r="C72" s="27"/>
      <c r="D72" s="27"/>
      <c r="E72" s="29"/>
      <c r="F72" s="27"/>
      <c r="G72" s="28"/>
      <c r="H72" s="28"/>
      <c r="I72" s="28"/>
      <c r="J72" s="28"/>
      <c r="K72" s="28"/>
      <c r="L72" s="31"/>
      <c r="M72" s="30"/>
      <c r="N72" s="30"/>
      <c r="O72" s="30"/>
      <c r="P72" s="30"/>
      <c r="Q72" s="30"/>
      <c r="R72" s="30"/>
      <c r="S72" s="30"/>
      <c r="T72" s="30"/>
      <c r="U72" s="30"/>
    </row>
    <row r="73" spans="2:21" ht="18.75">
      <c r="B73" s="8"/>
      <c r="C73" s="27"/>
      <c r="D73" s="27"/>
      <c r="E73" s="29"/>
      <c r="F73" s="27"/>
      <c r="G73" s="28"/>
      <c r="H73" s="28"/>
      <c r="I73" s="28"/>
      <c r="J73" s="28"/>
      <c r="K73" s="28"/>
      <c r="L73" s="31"/>
      <c r="M73" s="30"/>
      <c r="N73" s="30"/>
      <c r="O73" s="30"/>
      <c r="P73" s="30"/>
      <c r="Q73" s="30"/>
      <c r="R73" s="30"/>
      <c r="S73" s="30"/>
      <c r="T73" s="30"/>
      <c r="U73" s="30"/>
    </row>
    <row r="74" spans="2:21" ht="18.75">
      <c r="B74" s="8"/>
      <c r="C74" s="27"/>
      <c r="D74" s="27"/>
      <c r="E74" s="29"/>
      <c r="F74" s="27"/>
      <c r="G74" s="28"/>
      <c r="H74" s="28"/>
      <c r="I74" s="28"/>
      <c r="J74" s="28"/>
      <c r="K74" s="28"/>
      <c r="L74" s="31"/>
      <c r="M74" s="30"/>
      <c r="N74" s="30"/>
      <c r="O74" s="30"/>
      <c r="P74" s="30"/>
      <c r="Q74" s="30"/>
      <c r="R74" s="30"/>
      <c r="S74" s="30"/>
      <c r="T74" s="30"/>
      <c r="U74" s="30"/>
    </row>
    <row r="75" spans="2:21" ht="18.75">
      <c r="B75" s="8"/>
      <c r="C75" s="27"/>
      <c r="D75" s="27"/>
      <c r="E75" s="29"/>
      <c r="F75" s="27"/>
      <c r="G75" s="28"/>
      <c r="H75" s="28"/>
      <c r="I75" s="28"/>
      <c r="J75" s="28"/>
      <c r="K75" s="28"/>
      <c r="L75" s="31"/>
      <c r="M75" s="30"/>
      <c r="N75" s="30"/>
      <c r="O75" s="30"/>
      <c r="P75" s="30"/>
      <c r="Q75" s="30"/>
      <c r="R75" s="30"/>
      <c r="S75" s="30"/>
      <c r="T75" s="30"/>
      <c r="U75" s="30"/>
    </row>
    <row r="76" spans="2:21" ht="18.75">
      <c r="B76" s="8"/>
      <c r="C76" s="27"/>
      <c r="D76" s="27"/>
      <c r="E76" s="29"/>
      <c r="F76" s="27"/>
      <c r="G76" s="28"/>
      <c r="H76" s="28"/>
      <c r="I76" s="28"/>
      <c r="J76" s="28"/>
      <c r="K76" s="28"/>
      <c r="L76" s="31"/>
      <c r="M76" s="30"/>
      <c r="N76" s="30"/>
      <c r="O76" s="30"/>
      <c r="P76" s="30"/>
      <c r="Q76" s="30"/>
      <c r="R76" s="30"/>
      <c r="S76" s="30"/>
      <c r="T76" s="30"/>
      <c r="U76" s="30"/>
    </row>
    <row r="77" spans="2:21" ht="18.75">
      <c r="B77" s="8"/>
      <c r="C77" s="27"/>
      <c r="D77" s="27"/>
      <c r="E77" s="29"/>
      <c r="F77" s="27"/>
      <c r="G77" s="28"/>
      <c r="H77" s="28"/>
      <c r="I77" s="28"/>
      <c r="J77" s="28"/>
      <c r="K77" s="28"/>
      <c r="L77" s="31"/>
      <c r="M77" s="30"/>
      <c r="N77" s="30"/>
      <c r="O77" s="30"/>
      <c r="P77" s="30"/>
      <c r="Q77" s="30"/>
      <c r="R77" s="30"/>
      <c r="S77" s="30"/>
      <c r="T77" s="30"/>
      <c r="U77" s="30"/>
    </row>
    <row r="78" spans="2:21" ht="18.75">
      <c r="B78" s="8"/>
      <c r="C78" s="27"/>
      <c r="D78" s="27"/>
      <c r="E78" s="29"/>
      <c r="F78" s="27"/>
      <c r="G78" s="28"/>
      <c r="H78" s="28"/>
      <c r="I78" s="28"/>
      <c r="J78" s="28"/>
      <c r="K78" s="28"/>
      <c r="L78" s="31"/>
      <c r="M78" s="30"/>
      <c r="N78" s="30"/>
      <c r="O78" s="30"/>
      <c r="P78" s="30"/>
      <c r="Q78" s="30"/>
      <c r="R78" s="30"/>
      <c r="S78" s="30"/>
      <c r="T78" s="30"/>
      <c r="U78" s="30"/>
    </row>
    <row r="79" spans="2:21" ht="18.75">
      <c r="B79" s="8"/>
      <c r="C79" s="27"/>
      <c r="D79" s="27"/>
      <c r="E79" s="29"/>
      <c r="F79" s="27"/>
      <c r="G79" s="28"/>
      <c r="H79" s="28"/>
      <c r="I79" s="28"/>
      <c r="J79" s="28"/>
      <c r="K79" s="28"/>
      <c r="L79" s="31"/>
      <c r="M79" s="30"/>
      <c r="N79" s="30"/>
      <c r="O79" s="30"/>
      <c r="P79" s="30"/>
      <c r="Q79" s="30"/>
      <c r="R79" s="30"/>
      <c r="S79" s="30"/>
      <c r="T79" s="30"/>
      <c r="U79" s="30"/>
    </row>
    <row r="80" spans="2:21" ht="18.75">
      <c r="B80" s="8"/>
      <c r="C80" s="27"/>
      <c r="D80" s="27"/>
      <c r="E80" s="29"/>
      <c r="F80" s="27"/>
      <c r="G80" s="28"/>
      <c r="H80" s="28"/>
      <c r="I80" s="28"/>
      <c r="J80" s="28"/>
      <c r="K80" s="28"/>
      <c r="L80" s="31"/>
      <c r="M80" s="30"/>
      <c r="N80" s="30"/>
      <c r="O80" s="30"/>
      <c r="P80" s="30"/>
      <c r="Q80" s="30"/>
      <c r="R80" s="30"/>
      <c r="S80" s="30"/>
      <c r="T80" s="30"/>
      <c r="U80" s="30"/>
    </row>
    <row r="81" spans="2:21" ht="18.75">
      <c r="B81" s="8"/>
      <c r="C81" s="27"/>
      <c r="D81" s="27"/>
      <c r="E81" s="29"/>
      <c r="F81" s="27"/>
      <c r="G81" s="28"/>
      <c r="H81" s="28"/>
      <c r="I81" s="28"/>
      <c r="J81" s="28"/>
      <c r="K81" s="28"/>
      <c r="L81" s="31"/>
      <c r="M81" s="30"/>
      <c r="N81" s="30"/>
      <c r="O81" s="30"/>
      <c r="P81" s="30"/>
      <c r="Q81" s="30"/>
      <c r="R81" s="30"/>
      <c r="S81" s="30"/>
      <c r="T81" s="30"/>
      <c r="U81" s="30"/>
    </row>
    <row r="82" spans="2:21" ht="18.75">
      <c r="B82" s="8"/>
      <c r="C82" s="27"/>
      <c r="D82" s="27"/>
      <c r="E82" s="29"/>
      <c r="F82" s="27"/>
      <c r="G82" s="28"/>
      <c r="H82" s="28"/>
      <c r="I82" s="28"/>
      <c r="J82" s="28"/>
      <c r="K82" s="28"/>
      <c r="L82" s="31"/>
      <c r="M82" s="30"/>
      <c r="N82" s="30"/>
      <c r="O82" s="30"/>
      <c r="P82" s="30"/>
      <c r="Q82" s="30"/>
      <c r="R82" s="30"/>
      <c r="S82" s="30"/>
      <c r="T82" s="30"/>
      <c r="U82" s="30"/>
    </row>
    <row r="83" spans="2:21" ht="18.75">
      <c r="B83" s="8"/>
      <c r="C83" s="27"/>
      <c r="D83" s="27"/>
      <c r="E83" s="29"/>
      <c r="F83" s="27"/>
      <c r="G83" s="28"/>
      <c r="H83" s="28"/>
      <c r="I83" s="28"/>
      <c r="J83" s="28"/>
      <c r="K83" s="28"/>
      <c r="L83" s="31"/>
      <c r="M83" s="30"/>
      <c r="N83" s="30"/>
      <c r="O83" s="30"/>
      <c r="P83" s="30"/>
      <c r="Q83" s="30"/>
      <c r="R83" s="30"/>
      <c r="S83" s="30"/>
      <c r="T83" s="30"/>
      <c r="U83" s="30"/>
    </row>
    <row r="84" spans="2:21" ht="18.75">
      <c r="B84" s="8"/>
      <c r="C84" s="27"/>
      <c r="D84" s="27"/>
      <c r="E84" s="29"/>
      <c r="F84" s="27"/>
      <c r="G84" s="28"/>
      <c r="H84" s="28"/>
      <c r="I84" s="28"/>
      <c r="J84" s="28"/>
      <c r="K84" s="28"/>
      <c r="L84" s="31"/>
      <c r="M84" s="30"/>
      <c r="N84" s="30"/>
      <c r="O84" s="30"/>
      <c r="P84" s="30"/>
      <c r="Q84" s="30"/>
      <c r="R84" s="30"/>
      <c r="S84" s="30"/>
      <c r="T84" s="30"/>
      <c r="U84" s="30"/>
    </row>
    <row r="85" spans="2:21" ht="18.75">
      <c r="B85" s="8"/>
      <c r="C85" s="27"/>
      <c r="D85" s="27"/>
      <c r="E85" s="29"/>
      <c r="F85" s="27"/>
      <c r="G85" s="28"/>
      <c r="H85" s="28"/>
      <c r="I85" s="28"/>
      <c r="J85" s="28"/>
      <c r="K85" s="28"/>
      <c r="L85" s="31"/>
      <c r="M85" s="30"/>
      <c r="N85" s="30"/>
      <c r="O85" s="30"/>
      <c r="P85" s="30"/>
      <c r="Q85" s="30"/>
      <c r="R85" s="30"/>
      <c r="S85" s="30"/>
      <c r="T85" s="30"/>
      <c r="U85" s="30"/>
    </row>
    <row r="86" spans="2:21" ht="18.75">
      <c r="B86" s="8"/>
      <c r="C86" s="27"/>
      <c r="D86" s="27"/>
      <c r="E86" s="29"/>
      <c r="F86" s="27"/>
      <c r="G86" s="28"/>
      <c r="H86" s="28"/>
      <c r="I86" s="28"/>
      <c r="J86" s="28"/>
      <c r="K86" s="28"/>
      <c r="L86" s="31"/>
      <c r="M86" s="30"/>
      <c r="N86" s="30"/>
      <c r="O86" s="30"/>
      <c r="P86" s="30"/>
      <c r="Q86" s="30"/>
      <c r="R86" s="30"/>
      <c r="S86" s="30"/>
      <c r="T86" s="30"/>
      <c r="U86" s="30"/>
    </row>
    <row r="87" spans="2:21" ht="18.75">
      <c r="B87" s="8"/>
      <c r="C87" s="27"/>
      <c r="D87" s="27"/>
      <c r="E87" s="29"/>
      <c r="F87" s="27"/>
      <c r="G87" s="28"/>
      <c r="H87" s="28"/>
      <c r="I87" s="28"/>
      <c r="J87" s="28"/>
      <c r="K87" s="28"/>
      <c r="L87" s="31"/>
      <c r="M87" s="30"/>
      <c r="N87" s="30"/>
      <c r="O87" s="30"/>
      <c r="P87" s="30"/>
      <c r="Q87" s="30"/>
      <c r="R87" s="30"/>
      <c r="S87" s="30"/>
      <c r="T87" s="30"/>
      <c r="U87" s="30"/>
    </row>
    <row r="88" spans="2:21" ht="18.75">
      <c r="B88" s="8"/>
      <c r="C88" s="27"/>
      <c r="D88" s="27"/>
      <c r="E88" s="29"/>
      <c r="F88" s="27"/>
      <c r="G88" s="28"/>
      <c r="H88" s="28"/>
      <c r="I88" s="28"/>
      <c r="J88" s="28"/>
      <c r="K88" s="28"/>
      <c r="L88" s="31"/>
      <c r="M88" s="30"/>
      <c r="N88" s="30"/>
      <c r="O88" s="30"/>
      <c r="P88" s="30"/>
      <c r="Q88" s="30"/>
      <c r="R88" s="30"/>
      <c r="S88" s="30"/>
      <c r="T88" s="30"/>
      <c r="U88" s="30"/>
    </row>
    <row r="89" spans="2:21" ht="18.75">
      <c r="B89" s="8"/>
      <c r="C89" s="27"/>
      <c r="D89" s="27"/>
      <c r="E89" s="29"/>
      <c r="F89" s="27"/>
      <c r="G89" s="28"/>
      <c r="H89" s="28"/>
      <c r="I89" s="28"/>
      <c r="J89" s="28"/>
      <c r="K89" s="28"/>
      <c r="L89" s="31"/>
      <c r="M89" s="30"/>
      <c r="N89" s="30"/>
      <c r="O89" s="30"/>
      <c r="P89" s="30"/>
      <c r="Q89" s="30"/>
      <c r="R89" s="30"/>
      <c r="S89" s="30"/>
      <c r="T89" s="30"/>
      <c r="U89" s="30"/>
    </row>
    <row r="90" spans="2:21" ht="18.75">
      <c r="B90" s="8"/>
      <c r="C90" s="27"/>
      <c r="D90" s="27"/>
      <c r="E90" s="29"/>
      <c r="F90" s="27"/>
      <c r="G90" s="28"/>
      <c r="H90" s="28"/>
      <c r="I90" s="28"/>
      <c r="J90" s="28"/>
      <c r="K90" s="28"/>
      <c r="L90" s="31"/>
      <c r="M90" s="30"/>
      <c r="N90" s="30"/>
      <c r="O90" s="30"/>
      <c r="P90" s="30"/>
      <c r="Q90" s="30"/>
      <c r="R90" s="30"/>
      <c r="S90" s="30"/>
      <c r="T90" s="30"/>
      <c r="U90" s="30"/>
    </row>
    <row r="91" spans="2:21" ht="18.75">
      <c r="B91" s="8"/>
      <c r="C91" s="27"/>
      <c r="D91" s="27"/>
      <c r="E91" s="29"/>
      <c r="F91" s="27"/>
      <c r="G91" s="28"/>
      <c r="H91" s="28"/>
      <c r="I91" s="28"/>
      <c r="J91" s="28"/>
      <c r="K91" s="28"/>
      <c r="L91" s="31"/>
      <c r="M91" s="30"/>
      <c r="N91" s="30"/>
      <c r="O91" s="30"/>
      <c r="P91" s="30"/>
      <c r="Q91" s="30"/>
      <c r="R91" s="30"/>
      <c r="S91" s="30"/>
      <c r="T91" s="30"/>
      <c r="U91" s="30"/>
    </row>
    <row r="92" spans="2:21" ht="18.75">
      <c r="B92" s="8"/>
      <c r="C92" s="27"/>
      <c r="D92" s="27"/>
      <c r="E92" s="29"/>
      <c r="F92" s="27"/>
      <c r="G92" s="28"/>
      <c r="H92" s="28"/>
      <c r="I92" s="28"/>
      <c r="J92" s="28"/>
      <c r="K92" s="28"/>
      <c r="L92" s="31"/>
      <c r="M92" s="30"/>
      <c r="N92" s="30"/>
      <c r="O92" s="30"/>
      <c r="P92" s="30"/>
      <c r="Q92" s="30"/>
      <c r="R92" s="30"/>
      <c r="S92" s="30"/>
      <c r="T92" s="30"/>
      <c r="U92" s="30"/>
    </row>
    <row r="93" spans="2:21" ht="18.75">
      <c r="B93" s="8"/>
      <c r="C93" s="27"/>
      <c r="D93" s="27"/>
      <c r="E93" s="29"/>
      <c r="F93" s="27"/>
      <c r="G93" s="28"/>
      <c r="H93" s="28"/>
      <c r="I93" s="28"/>
      <c r="J93" s="28"/>
      <c r="K93" s="28"/>
      <c r="L93" s="31"/>
      <c r="M93" s="30"/>
      <c r="N93" s="30"/>
      <c r="O93" s="30"/>
      <c r="P93" s="30"/>
      <c r="Q93" s="30"/>
      <c r="R93" s="30"/>
      <c r="S93" s="30"/>
      <c r="T93" s="30"/>
      <c r="U93" s="30"/>
    </row>
    <row r="94" spans="2:21" ht="18.75">
      <c r="B94" s="8"/>
      <c r="C94" s="27"/>
      <c r="D94" s="27"/>
      <c r="E94" s="29"/>
      <c r="F94" s="27"/>
      <c r="G94" s="28"/>
      <c r="H94" s="28"/>
      <c r="I94" s="28"/>
      <c r="J94" s="28"/>
      <c r="K94" s="28"/>
      <c r="L94" s="31"/>
      <c r="M94" s="30"/>
      <c r="N94" s="30"/>
      <c r="O94" s="30"/>
      <c r="P94" s="30"/>
      <c r="Q94" s="30"/>
      <c r="R94" s="30"/>
      <c r="S94" s="30"/>
      <c r="T94" s="30"/>
      <c r="U94" s="30"/>
    </row>
    <row r="95" spans="2:21" ht="18.75">
      <c r="B95" s="8"/>
      <c r="C95" s="27"/>
      <c r="D95" s="27"/>
      <c r="E95" s="29"/>
      <c r="F95" s="27"/>
      <c r="G95" s="28"/>
      <c r="H95" s="28"/>
      <c r="I95" s="28"/>
      <c r="J95" s="28"/>
      <c r="K95" s="28"/>
      <c r="L95" s="31"/>
      <c r="M95" s="30"/>
      <c r="N95" s="30"/>
      <c r="O95" s="30"/>
      <c r="P95" s="30"/>
      <c r="Q95" s="30"/>
      <c r="R95" s="30"/>
      <c r="S95" s="30"/>
      <c r="T95" s="30"/>
      <c r="U95" s="30"/>
    </row>
    <row r="96" spans="2:21" ht="18.75">
      <c r="B96" s="8"/>
      <c r="C96" s="27"/>
      <c r="D96" s="27"/>
      <c r="E96" s="29"/>
      <c r="F96" s="27"/>
      <c r="G96" s="28"/>
      <c r="H96" s="28"/>
      <c r="I96" s="28"/>
      <c r="J96" s="28"/>
      <c r="K96" s="28"/>
      <c r="L96" s="31"/>
      <c r="M96" s="30"/>
      <c r="N96" s="30"/>
      <c r="O96" s="30"/>
      <c r="P96" s="30"/>
      <c r="Q96" s="30"/>
      <c r="R96" s="30"/>
      <c r="S96" s="30"/>
      <c r="T96" s="30"/>
      <c r="U96" s="30"/>
    </row>
    <row r="97" spans="2:21" ht="18.75">
      <c r="B97" s="8"/>
      <c r="C97" s="27"/>
      <c r="D97" s="27"/>
      <c r="E97" s="29"/>
      <c r="F97" s="27"/>
      <c r="G97" s="28"/>
      <c r="H97" s="28"/>
      <c r="I97" s="28"/>
      <c r="J97" s="28"/>
      <c r="K97" s="28"/>
      <c r="L97" s="31"/>
      <c r="M97" s="30"/>
      <c r="N97" s="30"/>
      <c r="O97" s="30"/>
      <c r="P97" s="30"/>
      <c r="Q97" s="30"/>
      <c r="R97" s="30"/>
      <c r="S97" s="30"/>
      <c r="T97" s="30"/>
      <c r="U97" s="30"/>
    </row>
    <row r="98" spans="2:21" ht="18.75">
      <c r="B98" s="8"/>
      <c r="C98" s="27"/>
      <c r="D98" s="27"/>
      <c r="E98" s="29"/>
      <c r="F98" s="27"/>
      <c r="G98" s="28"/>
      <c r="H98" s="28"/>
      <c r="I98" s="28"/>
      <c r="J98" s="28"/>
      <c r="K98" s="28"/>
      <c r="L98" s="31"/>
      <c r="M98" s="30"/>
      <c r="N98" s="30"/>
      <c r="O98" s="30"/>
      <c r="P98" s="30"/>
      <c r="Q98" s="30"/>
      <c r="R98" s="30"/>
      <c r="S98" s="30"/>
      <c r="T98" s="30"/>
      <c r="U98" s="30"/>
    </row>
    <row r="99" spans="2:21" ht="18.75">
      <c r="B99" s="8"/>
      <c r="C99" s="27"/>
      <c r="D99" s="27"/>
      <c r="E99" s="29"/>
      <c r="F99" s="27"/>
      <c r="G99" s="28"/>
      <c r="H99" s="28"/>
      <c r="I99" s="28"/>
      <c r="J99" s="28"/>
      <c r="K99" s="28"/>
      <c r="L99" s="31"/>
      <c r="M99" s="30"/>
      <c r="N99" s="30"/>
      <c r="O99" s="30"/>
      <c r="P99" s="30"/>
      <c r="Q99" s="30"/>
      <c r="R99" s="30"/>
      <c r="S99" s="30"/>
      <c r="T99" s="30"/>
      <c r="U99" s="30"/>
    </row>
    <row r="100" spans="2:21" ht="18.75">
      <c r="B100" s="8"/>
      <c r="C100" s="27"/>
      <c r="D100" s="27"/>
      <c r="E100" s="29"/>
      <c r="F100" s="27"/>
      <c r="G100" s="28"/>
      <c r="H100" s="28"/>
      <c r="I100" s="28"/>
      <c r="J100" s="28"/>
      <c r="K100" s="28"/>
      <c r="L100" s="31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2:21" ht="18.75">
      <c r="B101" s="8"/>
      <c r="C101" s="27"/>
      <c r="D101" s="27"/>
      <c r="E101" s="29"/>
      <c r="F101" s="27"/>
      <c r="G101" s="28"/>
      <c r="H101" s="28"/>
      <c r="I101" s="28"/>
      <c r="J101" s="28"/>
      <c r="K101" s="28"/>
      <c r="L101" s="31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2:21" ht="18.75">
      <c r="B102" s="8"/>
      <c r="C102" s="27"/>
      <c r="D102" s="27"/>
      <c r="E102" s="29"/>
      <c r="F102" s="27"/>
      <c r="G102" s="28"/>
      <c r="H102" s="28"/>
      <c r="I102" s="28"/>
      <c r="J102" s="28"/>
      <c r="K102" s="28"/>
      <c r="L102" s="31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2:21" ht="18.75">
      <c r="B103" s="8"/>
      <c r="C103" s="27"/>
      <c r="D103" s="27"/>
      <c r="E103" s="29"/>
      <c r="F103" s="27"/>
      <c r="G103" s="28"/>
      <c r="H103" s="28"/>
      <c r="I103" s="28"/>
      <c r="J103" s="28"/>
      <c r="K103" s="28"/>
      <c r="L103" s="31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2:21" ht="18.75">
      <c r="B104" s="8"/>
      <c r="C104" s="27"/>
      <c r="D104" s="27"/>
      <c r="E104" s="29"/>
      <c r="F104" s="27"/>
      <c r="G104" s="28"/>
      <c r="H104" s="28"/>
      <c r="I104" s="28"/>
      <c r="J104" s="28"/>
      <c r="K104" s="28"/>
      <c r="L104" s="31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2:21" ht="18.75">
      <c r="B105" s="8"/>
      <c r="C105" s="27"/>
      <c r="D105" s="27"/>
      <c r="E105" s="29"/>
      <c r="F105" s="27"/>
      <c r="G105" s="28"/>
      <c r="H105" s="28"/>
      <c r="I105" s="28"/>
      <c r="J105" s="28"/>
      <c r="K105" s="28"/>
      <c r="L105" s="31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2:21" ht="18.75">
      <c r="B106" s="8"/>
      <c r="C106" s="27"/>
      <c r="D106" s="27"/>
      <c r="E106" s="29"/>
      <c r="F106" s="27"/>
      <c r="G106" s="28"/>
      <c r="H106" s="28"/>
      <c r="I106" s="28"/>
      <c r="J106" s="28"/>
      <c r="K106" s="28"/>
      <c r="L106" s="31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2:21" ht="18.75">
      <c r="B107" s="8"/>
      <c r="C107" s="27"/>
      <c r="D107" s="27"/>
      <c r="E107" s="29"/>
      <c r="F107" s="27"/>
      <c r="G107" s="28"/>
      <c r="H107" s="28"/>
      <c r="I107" s="28"/>
      <c r="J107" s="28"/>
      <c r="K107" s="28"/>
      <c r="L107" s="31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2:21" ht="18.75">
      <c r="B108" s="8"/>
      <c r="C108" s="27"/>
      <c r="D108" s="27"/>
      <c r="E108" s="29"/>
      <c r="F108" s="27"/>
      <c r="G108" s="28"/>
      <c r="H108" s="28"/>
      <c r="I108" s="28"/>
      <c r="J108" s="28"/>
      <c r="K108" s="28"/>
      <c r="L108" s="31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2:21" ht="18.75">
      <c r="B109" s="8"/>
      <c r="C109" s="27"/>
      <c r="D109" s="27"/>
      <c r="E109" s="29"/>
      <c r="F109" s="27"/>
      <c r="G109" s="28"/>
      <c r="H109" s="28"/>
      <c r="I109" s="28"/>
      <c r="J109" s="28"/>
      <c r="K109" s="28"/>
      <c r="L109" s="31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2:21" ht="18.75">
      <c r="B110" s="8"/>
      <c r="C110" s="27"/>
      <c r="D110" s="27"/>
      <c r="E110" s="29"/>
      <c r="F110" s="27"/>
      <c r="G110" s="28"/>
      <c r="H110" s="28"/>
      <c r="I110" s="28"/>
      <c r="J110" s="28"/>
      <c r="K110" s="28"/>
      <c r="L110" s="31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2:21" ht="18.75">
      <c r="B111" s="8"/>
      <c r="C111" s="27"/>
      <c r="D111" s="27"/>
      <c r="E111" s="29"/>
      <c r="F111" s="27"/>
      <c r="G111" s="28"/>
      <c r="H111" s="28"/>
      <c r="I111" s="28"/>
      <c r="J111" s="28"/>
      <c r="K111" s="28"/>
      <c r="L111" s="31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2:21" ht="18.75">
      <c r="B112" s="8"/>
      <c r="C112" s="27"/>
      <c r="D112" s="27"/>
      <c r="E112" s="29"/>
      <c r="F112" s="27"/>
      <c r="G112" s="28"/>
      <c r="H112" s="28"/>
      <c r="I112" s="28"/>
      <c r="J112" s="28"/>
      <c r="K112" s="28"/>
      <c r="L112" s="31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2:21" ht="18.75">
      <c r="B113" s="8"/>
      <c r="C113" s="27"/>
      <c r="D113" s="27"/>
      <c r="E113" s="29"/>
      <c r="F113" s="27"/>
      <c r="G113" s="28"/>
      <c r="H113" s="28"/>
      <c r="I113" s="28"/>
      <c r="J113" s="28"/>
      <c r="K113" s="28"/>
      <c r="L113" s="31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2:21" ht="18.75">
      <c r="B114" s="8"/>
      <c r="C114" s="27"/>
      <c r="D114" s="27"/>
      <c r="E114" s="29"/>
      <c r="F114" s="27"/>
      <c r="G114" s="28"/>
      <c r="H114" s="28"/>
      <c r="I114" s="28"/>
      <c r="J114" s="28"/>
      <c r="K114" s="28"/>
      <c r="L114" s="31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2:21" ht="18.75">
      <c r="B115" s="8"/>
      <c r="C115" s="27"/>
      <c r="D115" s="27"/>
      <c r="E115" s="29"/>
      <c r="F115" s="27"/>
      <c r="G115" s="28"/>
      <c r="H115" s="28"/>
      <c r="I115" s="28"/>
      <c r="J115" s="28"/>
      <c r="K115" s="28"/>
      <c r="L115" s="31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2:21" ht="18.75">
      <c r="B116" s="8"/>
      <c r="C116" s="27"/>
      <c r="D116" s="27"/>
      <c r="E116" s="29"/>
      <c r="F116" s="27"/>
      <c r="G116" s="28"/>
      <c r="H116" s="28"/>
      <c r="I116" s="28"/>
      <c r="J116" s="28"/>
      <c r="K116" s="28"/>
      <c r="L116" s="31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2:21" ht="18.75">
      <c r="B117" s="8"/>
      <c r="C117" s="27"/>
      <c r="D117" s="27"/>
      <c r="E117" s="27"/>
      <c r="F117" s="27"/>
      <c r="G117" s="28"/>
      <c r="H117" s="28"/>
      <c r="I117" s="28"/>
      <c r="J117" s="28"/>
      <c r="K117" s="28"/>
      <c r="L117" s="31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2:21" ht="18.75">
      <c r="B118" s="8"/>
      <c r="C118" s="27"/>
      <c r="D118" s="27"/>
      <c r="E118" s="27"/>
      <c r="F118" s="27"/>
      <c r="G118" s="28"/>
      <c r="H118" s="28"/>
      <c r="I118" s="28"/>
      <c r="J118" s="28"/>
      <c r="K118" s="28"/>
      <c r="L118" s="31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2:21" ht="18.75">
      <c r="B119" s="8"/>
      <c r="C119" s="27"/>
      <c r="D119" s="27"/>
      <c r="E119" s="27"/>
      <c r="F119" s="27"/>
      <c r="G119" s="28"/>
      <c r="H119" s="28"/>
      <c r="I119" s="28"/>
      <c r="J119" s="28"/>
      <c r="K119" s="28"/>
      <c r="L119" s="31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2:21" ht="18.75">
      <c r="B120" s="8"/>
      <c r="C120" s="27"/>
      <c r="D120" s="27"/>
      <c r="E120" s="27"/>
      <c r="F120" s="27"/>
      <c r="G120" s="28"/>
      <c r="H120" s="28"/>
      <c r="I120" s="28"/>
      <c r="J120" s="28"/>
      <c r="K120" s="28"/>
      <c r="L120" s="31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2:21" ht="18.75">
      <c r="B121" s="8"/>
      <c r="C121" s="27"/>
      <c r="D121" s="27"/>
      <c r="E121" s="27"/>
      <c r="F121" s="27"/>
      <c r="G121" s="28"/>
      <c r="H121" s="28"/>
      <c r="I121" s="28"/>
      <c r="J121" s="28"/>
      <c r="K121" s="28"/>
      <c r="L121" s="31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2:21" ht="18.75">
      <c r="B122" s="8"/>
      <c r="C122" s="27"/>
      <c r="D122" s="27"/>
      <c r="E122" s="27"/>
      <c r="F122" s="27"/>
      <c r="G122" s="28"/>
      <c r="H122" s="28"/>
      <c r="I122" s="28"/>
      <c r="J122" s="28"/>
      <c r="K122" s="28"/>
      <c r="L122" s="31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2:21" ht="18.75">
      <c r="B123" s="8"/>
      <c r="C123" s="27"/>
      <c r="D123" s="27"/>
      <c r="E123" s="27"/>
      <c r="F123" s="27"/>
      <c r="G123" s="28"/>
      <c r="H123" s="28"/>
      <c r="I123" s="28"/>
      <c r="J123" s="28"/>
      <c r="K123" s="28"/>
      <c r="L123" s="31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2:21" ht="18.75">
      <c r="B124" s="8"/>
      <c r="C124" s="27"/>
      <c r="D124" s="27"/>
      <c r="E124" s="27"/>
      <c r="F124" s="27"/>
      <c r="G124" s="28"/>
      <c r="H124" s="28"/>
      <c r="I124" s="28"/>
      <c r="J124" s="28"/>
      <c r="K124" s="28"/>
      <c r="L124" s="31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2:21" ht="18.75">
      <c r="B125" s="8"/>
      <c r="C125" s="27"/>
      <c r="D125" s="27"/>
      <c r="E125" s="27"/>
      <c r="F125" s="27"/>
      <c r="G125" s="28"/>
      <c r="H125" s="28"/>
      <c r="I125" s="28"/>
      <c r="J125" s="28"/>
      <c r="K125" s="28"/>
      <c r="L125" s="31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2:21" ht="18.75">
      <c r="B126" s="8"/>
      <c r="C126" s="27"/>
      <c r="D126" s="27"/>
      <c r="E126" s="27"/>
      <c r="F126" s="27"/>
      <c r="G126" s="28"/>
      <c r="H126" s="28"/>
      <c r="I126" s="28"/>
      <c r="J126" s="28"/>
      <c r="K126" s="28"/>
      <c r="L126" s="31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2:21" ht="18.75">
      <c r="B127" s="8"/>
      <c r="C127" s="27"/>
      <c r="D127" s="27"/>
      <c r="E127" s="27"/>
      <c r="F127" s="27"/>
      <c r="G127" s="28"/>
      <c r="H127" s="28"/>
      <c r="I127" s="28"/>
      <c r="J127" s="28"/>
      <c r="K127" s="28"/>
      <c r="L127" s="31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2:12" ht="12.75">
      <c r="B128" s="8"/>
      <c r="C128" s="27"/>
      <c r="D128" s="27"/>
      <c r="E128" s="27"/>
      <c r="F128" s="27"/>
      <c r="G128" s="28"/>
      <c r="H128" s="28"/>
      <c r="I128" s="28"/>
      <c r="J128" s="28"/>
      <c r="K128" s="28"/>
      <c r="L128" s="28"/>
    </row>
    <row r="129" spans="2:12" ht="12.75">
      <c r="B129" s="8"/>
      <c r="C129" s="27"/>
      <c r="D129" s="27"/>
      <c r="E129" s="27"/>
      <c r="F129" s="27"/>
      <c r="G129" s="28"/>
      <c r="H129" s="28"/>
      <c r="I129" s="28"/>
      <c r="J129" s="28"/>
      <c r="K129" s="28"/>
      <c r="L129" s="28"/>
    </row>
    <row r="130" spans="2:6" ht="12.75">
      <c r="B130" s="8"/>
      <c r="C130" s="8"/>
      <c r="D130" s="8"/>
      <c r="E130" s="8"/>
      <c r="F130" s="8"/>
    </row>
    <row r="131" spans="2:6" ht="12.75">
      <c r="B131" s="8"/>
      <c r="C131" s="8"/>
      <c r="D131" s="8"/>
      <c r="E131" s="8"/>
      <c r="F131" s="8"/>
    </row>
  </sheetData>
  <sheetProtection/>
  <mergeCells count="19">
    <mergeCell ref="S4:X4"/>
    <mergeCell ref="S5:T5"/>
    <mergeCell ref="U5:V5"/>
    <mergeCell ref="W5:X5"/>
    <mergeCell ref="O5:P5"/>
    <mergeCell ref="Q5:R5"/>
    <mergeCell ref="M4:R4"/>
    <mergeCell ref="M5:N5"/>
    <mergeCell ref="G4:L4"/>
    <mergeCell ref="G5:H5"/>
    <mergeCell ref="I5:J5"/>
    <mergeCell ref="K5:L5"/>
    <mergeCell ref="A1:L1"/>
    <mergeCell ref="A2:L2"/>
    <mergeCell ref="A3:L3"/>
    <mergeCell ref="A4:A6"/>
    <mergeCell ref="B4:B6"/>
    <mergeCell ref="C4:C6"/>
    <mergeCell ref="D4:F5"/>
  </mergeCells>
  <printOptions/>
  <pageMargins left="0" right="0" top="0.2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Користувач Windows</cp:lastModifiedBy>
  <cp:lastPrinted>2016-10-10T10:41:41Z</cp:lastPrinted>
  <dcterms:created xsi:type="dcterms:W3CDTF">2016-03-28T07:13:45Z</dcterms:created>
  <dcterms:modified xsi:type="dcterms:W3CDTF">2017-10-12T09:48:11Z</dcterms:modified>
  <cp:category/>
  <cp:version/>
  <cp:contentType/>
  <cp:contentStatus/>
</cp:coreProperties>
</file>