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445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'Лист1'!$A$1:$K$207</definedName>
  </definedNames>
  <calcPr fullCalcOnLoad="1"/>
</workbook>
</file>

<file path=xl/sharedStrings.xml><?xml version="1.0" encoding="utf-8"?>
<sst xmlns="http://schemas.openxmlformats.org/spreadsheetml/2006/main" count="253" uniqueCount="211">
  <si>
    <t>№ з/п</t>
  </si>
  <si>
    <t>Види робіт</t>
  </si>
  <si>
    <t>Радіонов</t>
  </si>
  <si>
    <t>Третяк</t>
  </si>
  <si>
    <t xml:space="preserve">Придбання водонагрівача для ДНЗ №18 (відділ освіти) </t>
  </si>
  <si>
    <t xml:space="preserve">Соловйов </t>
  </si>
  <si>
    <t xml:space="preserve">Рєзніков </t>
  </si>
  <si>
    <t>Кириченко</t>
  </si>
  <si>
    <t>Приходько</t>
  </si>
  <si>
    <t>Петренко</t>
  </si>
  <si>
    <t>Ремонт ганків ЗШ №18 (відділ освіти)</t>
  </si>
  <si>
    <t>Горбань</t>
  </si>
  <si>
    <t>Уманська</t>
  </si>
  <si>
    <t>Поточний ремонт  санвузлів ЗШ № 11(відділ освіти)</t>
  </si>
  <si>
    <t>Покращення матеріально-технічної бази кабінету "Захист Вітчизни" ЗШ №16,17:придбання загальновійськових захисних комплектів (6 шт.) - 3600, придбання жалюзів (6 шт.)- 7418, телевізор - 5000, офісні меблі (стільці 20 шт.) - 7000, лінолеум - 12315,8, дошка - 2999, кронштейн для мультимедійного проектора - 580, фарба водоемульсійна - 700, стіл та стілець - 1000,світильник - 3024,2 заміна вікон ЗШ №16 (5 шт.)-30000, заміна вікон ЗШ №16 (5 шт.)-26363(відділ освіти)</t>
  </si>
  <si>
    <t xml:space="preserve">Глінчак </t>
  </si>
  <si>
    <t>Кравченко</t>
  </si>
  <si>
    <t>Аматов</t>
  </si>
  <si>
    <t xml:space="preserve">Кукарін </t>
  </si>
  <si>
    <t>Придбання спортивної форми та інвентарю для  ФК "Фаворит" СОК "Центр"(Відділ з питань сім"ї, молоді і спорту міської ради)</t>
  </si>
  <si>
    <t xml:space="preserve"> Придбання спортивної форми  для СОК "Центр" (Відділ з питань сім"ї, молоді і спорту міської ради)</t>
  </si>
  <si>
    <t>Спортінвентар для розвитку секції бадмінтон ЗШ 9(відділ освіти)</t>
  </si>
  <si>
    <t>Придбання шкільних парт зі стільцями ЗШ 1(відділ освіти)</t>
  </si>
  <si>
    <t>Придбання українських костюмів для учасників хору ЗШ № 4(відділ освіти)</t>
  </si>
  <si>
    <t>Придбання неопренових юбок на спортивні байдарки для ФСК ім. В.М. Шкуренко (Відділ з питань сім"ї, молоді і спорту міської ради)</t>
  </si>
  <si>
    <t xml:space="preserve">Наумов </t>
  </si>
  <si>
    <t>Поїздка волейбольної команди на першість Дніпропетровської області для ДЮСШ (Відділ з питань сім"ї, молоді і спорту міської ради)</t>
  </si>
  <si>
    <t>Бородіна</t>
  </si>
  <si>
    <t>Придбання світильників світлодіодних растрових вбудованих офісних ЗШ 6 (відділ освіти)</t>
  </si>
  <si>
    <t>Перепечай</t>
  </si>
  <si>
    <t>Абдулова</t>
  </si>
  <si>
    <t>Чекалін</t>
  </si>
  <si>
    <t>Назаренко</t>
  </si>
  <si>
    <t xml:space="preserve">Чернецький </t>
  </si>
  <si>
    <t>Бочковский</t>
  </si>
  <si>
    <t>Проведення змагань зі "Стрит воркауту" у 2017 році (нагородження переможців (Відділ з питань сім"ї, молоді і спорту міської ради)</t>
  </si>
  <si>
    <t>Придбання фотоапарату для гуртка "Юний дизайнер"(відділ освіти)</t>
  </si>
  <si>
    <t>Придбання музичного центру для ДНЗ № 65(відділ освіти)</t>
  </si>
  <si>
    <t>Ковпак</t>
  </si>
  <si>
    <t>Придбання елементів для дитячих майданчиків</t>
  </si>
  <si>
    <t>Тєрєхов</t>
  </si>
  <si>
    <t>Лаппо</t>
  </si>
  <si>
    <t>Придбання   спортивної байдарки для ФСК ім. В.М. Шкуренко (Відділ з питань сім"ї, молоді і спорту міської ради)</t>
  </si>
  <si>
    <t>Батуринець</t>
  </si>
  <si>
    <t>Встановлення енргозберігаючих вікон КПНЗ "Центр позашкільної роботи" (відділ освіти)</t>
  </si>
  <si>
    <t>Виконання проєкту по капітальному ремонту  СШ №3(відділ освіти)</t>
  </si>
  <si>
    <t>Придбання ММГ АК  КПНЗ "Центр позашкільної роботи"</t>
  </si>
  <si>
    <t xml:space="preserve"> </t>
  </si>
  <si>
    <t>Жилкіна</t>
  </si>
  <si>
    <t>Метелиця</t>
  </si>
  <si>
    <t>Тіщенко</t>
  </si>
  <si>
    <t xml:space="preserve">Придбання класної дошки ЗШ № 6(відділ освіти) </t>
  </si>
  <si>
    <t xml:space="preserve">Придбання гардиного полотна, карнизів та світильників ДНЗ №8(відділ освіти) </t>
  </si>
  <si>
    <t xml:space="preserve">Виконання проєкту по капітальному ремонту  ДДУ №1(відділ освіти) </t>
  </si>
  <si>
    <t xml:space="preserve">Придбання меблів-трансформерів (столи, стільці)ЗШ№9(відділ освіти) </t>
  </si>
  <si>
    <t>Матеріали для поточного ремонту кабінетів трудового навчання ЗШ№9</t>
  </si>
  <si>
    <t xml:space="preserve"> Бакала </t>
  </si>
  <si>
    <t xml:space="preserve">Стенди з національно-патріотичного виховання (2 шт.) - 2200, туристичний намет (2 шт.) - 7600, пневматична рушниця (3 шт.) - 3000 ЗШ № 1(відділ освіти) </t>
  </si>
  <si>
    <t xml:space="preserve">Придбання 2-х МФУ ЗОШ№ 19 та 5 (відділ освіти) </t>
  </si>
  <si>
    <t>Ковбаса</t>
  </si>
  <si>
    <t>Поточний ремонт внутрішньо-квартальної дороги по вул.Гоголя 2</t>
  </si>
  <si>
    <t>Криворучко</t>
  </si>
  <si>
    <t>Зінько</t>
  </si>
  <si>
    <t>Придбання постільної білизни у відділенні гемодіалізу КЗ "Павлоградська міська лікарня №4" ДОР(Відділ охорони здоров'я)</t>
  </si>
  <si>
    <t>Береза</t>
  </si>
  <si>
    <t>Придбання стелажу "Зона читання" для всевікової бібліотеки сімейного читання №2 "ДіМ"(Віддл культури міської ради)</t>
  </si>
  <si>
    <t xml:space="preserve"> Придбання інвентарю для ФК "Фаворит"СОК "Центр"</t>
  </si>
  <si>
    <t>Придбання фотоапарату для гуртка "Фото-студія" (КПНЗ "Центр позашкільної роботи")</t>
  </si>
  <si>
    <t>Придбання проектору для ДНЗ № 15  (відділ освіти)</t>
  </si>
  <si>
    <t xml:space="preserve">Придбання ноутбуку для  ДНЗ № 15(відділ освіти) </t>
  </si>
  <si>
    <t>Поточний ремонт системи каналізації БК ім.Гагаріна (Віддл культури міської ради)</t>
  </si>
  <si>
    <t>Придбання 8 лавок для спортивних роздягалок ЗШ № 7 ( відділ освіти)</t>
  </si>
  <si>
    <t>Придбання меблів для облаштування АРТ-студії "Розвиваємося разом"    (Відділ  культури)</t>
  </si>
  <si>
    <t xml:space="preserve"> ВСЬОГО:</t>
  </si>
  <si>
    <t>Придбання 9 лавок (УКГБ)</t>
  </si>
  <si>
    <t>грн.</t>
  </si>
  <si>
    <t>Придбання  дитячих ігрових елементів  (УКГБ)</t>
  </si>
  <si>
    <t>Придбання музичного обладнання для класу бального та класичного танцю  ДМШ №1 (Відділ культури)</t>
  </si>
  <si>
    <t>Придбання лавок-9600, гойдалок-5400 по вул.Героїв України, 12 (УКГБ)</t>
  </si>
  <si>
    <t>Поточний ремонт внутрішньо-квартальної дороги по вул.Героїв України буд. №9, №23  (УКГБ)</t>
  </si>
  <si>
    <t>Поточний ремонт прибудинкової території по вул. Сташкова,6  (УКГБ)</t>
  </si>
  <si>
    <t>Придбання 10 лавок по вул.Дніпровська 543, вул.Західнодонбаська 3- (УКГБ)</t>
  </si>
  <si>
    <t>Придбання урн (вул.Комарова 2, 4, 6,вул.Карбишева5, вул.С.Корольова) (УКГБ)</t>
  </si>
  <si>
    <t>Придбання гойдалок (вул.Комарова, вул.С.Корольова, вул.Паркова) (УКГБ)</t>
  </si>
  <si>
    <t>КП "Затишне місто" -демонтаж дитячого майданчику вул. Заводська,43  (УКГБ)</t>
  </si>
  <si>
    <t>Поточний ремонт прибудинкової території по вул. Центральна,31 (УКГБ)</t>
  </si>
  <si>
    <t>Ремонт даху буд. вул.Поштова 6 (УКГБ)</t>
  </si>
  <si>
    <t>Поточний ремонт прибудинкової території  від вул. Заводська до дитячого садка №47 "Журавушка"по вул. Кільцева будинок  №8 та внутрішньприбудинкової дороги будинку  №29 вул. Заводська (УКГБ)</t>
  </si>
  <si>
    <t>Поточний ремонт пішохідної доріжки біля будинку №31 по вул. Заводська  (УКГБ)</t>
  </si>
  <si>
    <t>Придбання дитячого ігрового комплексу для  парку на сел. 18 Вересня (УКГБ)</t>
  </si>
  <si>
    <t>КП "Затишне місто" благоустрій мкр. Т Федорової   (утримання доріг) (УКГБ)</t>
  </si>
  <si>
    <t>Спилювання сухих дерев  (25 шт.) (УКГБ)</t>
  </si>
  <si>
    <t>КП "Затишне місто" благоустрій вул.Київська  (УКГБ)</t>
  </si>
  <si>
    <t>Придбання з установкою дитячо-спортивних майданчиків - пров.Запорізький, вул.Київська (УКГБ)</t>
  </si>
  <si>
    <t>Капітальний ремонт внутрішньобудинкової дороги по вул. Соборна, 62 (розробка проектно-кошторисної документації)) (УКГБ)</t>
  </si>
  <si>
    <t>Поточний ремонт внутрішньобудинкової території вул.Соборна 93, корп.1,2,3 (УКГБ)</t>
  </si>
  <si>
    <t>КП "Палоград- Світло": освітлення вул.Івана Виговського від буд.35 до буд.49, пров.Івана Виговського від буд.38 до буд.40 (УКГБ)</t>
  </si>
  <si>
    <t>КП "Палоград- Світло": освітлення пров. Врожайного та Будівельного  (УКГБ)</t>
  </si>
  <si>
    <t>Придбання  дитячих гойдалок  (УКГБ)</t>
  </si>
  <si>
    <t>Придбання дитячого ігрового комплексу (УКГБ)</t>
  </si>
  <si>
    <t>Придбання з установкою дитячо-спортивних майданчиків (УКГБ)</t>
  </si>
  <si>
    <t>Придбання з установкою дитячо-спортивного майданчику по вул. Соборна,93 (УКГБ)</t>
  </si>
  <si>
    <t>На придбання та укладку бруківки на дільниці прибудинкової території по вул. Дніпровська 416,418 (УКГБ)</t>
  </si>
  <si>
    <t>Будівництво розвідувально-експлуатаційної свердловини питної води в р-ні буд. 1,3 по вул. Малиновського, буд. 5,9,11 по вул. Балашовській  (УКГБ)</t>
  </si>
  <si>
    <t>Поточний ремонт дороги по вул.Будинського (УКГБ)</t>
  </si>
  <si>
    <t>Придбання   енергозберігаючих вікон(КПНЗ "Центр позашкільної роботи")</t>
  </si>
  <si>
    <t>Поточний ремонт дороги по вул.Менделєєва, вул.Ломонос-ова, провулків Берестовий, Покровський, Вербовий(УКГБ)</t>
  </si>
  <si>
    <t>Придбання 10 лавок по вул.Дніпровська 543, вул.Західнодонбаська 3-(УКГБ)</t>
  </si>
  <si>
    <t>Придбання 8 лавок (УКГБ)</t>
  </si>
  <si>
    <t xml:space="preserve">Комплект польового одягу (10 од.) - 7500, головний убір (10 од.) - 1000, військові чоботи (10 од.) - 6500(відділ освіти) </t>
  </si>
  <si>
    <t>Придбання гойдалок для облаштування дитячих майданчиків мешканців ОСББ (УКГБ)</t>
  </si>
  <si>
    <t xml:space="preserve">2 макета автомата Клашнікова, 2 туристичних намету, туристичний тен, 8 туристичних рюкзаків та спальних мішків(відділ освіти) </t>
  </si>
  <si>
    <t>Капітальний ремонт вимощення житлового буд.6 по вул.Поштова (закінчення робіт) (Кравченко)</t>
  </si>
  <si>
    <t>Придбання меблів- (ЗШ№9)</t>
  </si>
  <si>
    <t>Придбання меблів для Павлоградського міського ліцею (відділ освіти)</t>
  </si>
  <si>
    <t>Придбання урн(УКГБ)</t>
  </si>
  <si>
    <t>Придбання урн (вул.Комарова,3,5,13-а , Будівельна,32,26)- 5000, опор для лавок -6000  (УКГБ)</t>
  </si>
  <si>
    <t>Укладання бруківки на автобусних зупинках вул. Караванченка,10, Прибера,33, Сковороди,4 та біля магазину «Казка» (УКГБ)</t>
  </si>
  <si>
    <t>Благоустрій території біля свердловини за адресою  Західнодонбаська,14 (УКГБ)</t>
  </si>
  <si>
    <t>Поточний ремонт внутрішньобудинкових доріг біля будинку Західнодонбаська,18,24 (УКГБ)</t>
  </si>
  <si>
    <t>МКДЦ "Мир" - виготовлення банера  "Українське коло об"єднує" до Дня Незалежності України (відділ культури)</t>
  </si>
  <si>
    <t>Придбання гойдалок -вул. Комарова,13-а (УКГБ)</t>
  </si>
  <si>
    <t xml:space="preserve">Придбання наочності та обладнання для діяльності експерементальних класів ( Віддл освіти) </t>
  </si>
  <si>
    <t xml:space="preserve"> Придбання металевих дверей ДНЗ № 53(відділ освіти) </t>
  </si>
  <si>
    <t xml:space="preserve"> Придбання наочності та обладнання для діяльності експерементальних класів</t>
  </si>
  <si>
    <t>Придбання наочності та обладнання для діяльності експерементальних класів</t>
  </si>
  <si>
    <t xml:space="preserve"> Придбання водонагрівача ДНЗ № 30 (відділ освіти)</t>
  </si>
  <si>
    <t>Придбання наочності та обладнання для діяльності експерементальних класів(відділ освіти)</t>
  </si>
  <si>
    <t xml:space="preserve">Придбання наочності та обладнання для діяльності експерементальних класів </t>
  </si>
  <si>
    <t>Поточний ремонт внутрішньобудинкової доріги  по вул. Дніпровська,543</t>
  </si>
  <si>
    <t>ДЮСШ на придбання матеріалів для відливної системи даху спортивної зали</t>
  </si>
  <si>
    <t>Придбання лавок   Дніпровська ,551</t>
  </si>
  <si>
    <t>Всього</t>
  </si>
  <si>
    <t>Ремонт асфальтного покриття  ДНЗ № 30 ( відділ освіти)</t>
  </si>
  <si>
    <t>Придбання тканини для пошиву сценічних костюмів МКДЦ (Зелен гай)</t>
  </si>
  <si>
    <t xml:space="preserve">Придбання водонагрівача дляДНЗ №6 </t>
  </si>
  <si>
    <t>Придбання двох вуличних лав для КЗ "Центр первинної медико-санітарної допомоги" амбулаторія №4</t>
  </si>
  <si>
    <t>Придбання легкового  автомобіля для КЗ "Центр первинної медико-санітарної допомоги"</t>
  </si>
  <si>
    <t>Громаков</t>
  </si>
  <si>
    <t>Облаштування брукової  пішохідної доріжки ДНЗ№30</t>
  </si>
  <si>
    <t>Поточний ремонт при домового та між домового асфальтного покриття</t>
  </si>
  <si>
    <t>Поточний ремонт мереж зовнішнього освітлення вул.Кравченко12,12а КП "Павлоград Світло"</t>
  </si>
  <si>
    <t>Бутенко</t>
  </si>
  <si>
    <t>Карнета</t>
  </si>
  <si>
    <t>Придбання дитячих махрових рушників ДНЗ №5</t>
  </si>
  <si>
    <t>Придбання елементів для встановлення на дитячі майданчики гірка</t>
  </si>
  <si>
    <t>Придбання паркових лавок</t>
  </si>
  <si>
    <t xml:space="preserve">Придбання елементів для встановлення на дитячі майданчики </t>
  </si>
  <si>
    <t>Придбання гойдалки</t>
  </si>
  <si>
    <t>Заміна вікон ЗОШ №13</t>
  </si>
  <si>
    <t>Придбання посуду, етнічного одягу(музей)</t>
  </si>
  <si>
    <t>Придбання акустичної системи бібліотека №2</t>
  </si>
  <si>
    <t>Влаштування бруківкою доріжок в  ДНЗ № 30 (Відділ  освіти  міської ради)</t>
  </si>
  <si>
    <t>Придбання шкільної дошки ЗОШ №8</t>
  </si>
  <si>
    <t>Придбання елементів для дитячих майданчиків -50000, (УКГБ)</t>
  </si>
  <si>
    <t>Встановлення  павільйонів на зупинках громадського транспорту - 40000 (УКГБ)</t>
  </si>
  <si>
    <t>Поточний ремонт прибудинкової території по вул. Підгірна,6,11,14</t>
  </si>
  <si>
    <t>Придбання лавок (вул.Підгірна ,35 Дивізії), дитячих гойдалок, гірок ( вул. Підгірна)  (УКГБ)</t>
  </si>
  <si>
    <t>Придбання вуличних урн   (УКГБ)</t>
  </si>
  <si>
    <t xml:space="preserve">Придбання лавок </t>
  </si>
  <si>
    <t>Придбання елементів на дитячі майданчики   (УКГБ)</t>
  </si>
  <si>
    <t>Придбання нової загальної форми (художня гімнастика)</t>
  </si>
  <si>
    <t>Придбання люків пров.Лікарняний - 3861грн., між магазином "Делві" і "Приз" -1287 (УКГБ)</t>
  </si>
  <si>
    <t>Облаштування декоративною плиткою зупинки "Черемшина" і "КАПІ"</t>
  </si>
  <si>
    <t>Поточний ремонт внутрішньобудинкової дороги вул.Поштова,3</t>
  </si>
  <si>
    <t>Поточний ремонт прибудинкової території по вул.Харківська 76Б</t>
  </si>
  <si>
    <t>Придбання урн для розміщення на прибудинкових територіях (УКГБ)</t>
  </si>
  <si>
    <t>Придбання спорт.інвентарю - 29718грн, принтер - 5000грн, меблі для метод.кабінету - 5000грн.</t>
  </si>
  <si>
    <t>Освітлення вулиць Луганська, Франко та прилеглих провулків</t>
  </si>
  <si>
    <t>Придбання урн - 3000, дитячих гойдалок - 4000, садово-паркові лавки - 12500 УКГБ</t>
  </si>
  <si>
    <t>Придбання футбольних м"ячів відділ спорту</t>
  </si>
  <si>
    <t>Придбання мікрофону, стійки під відеокамеру</t>
  </si>
  <si>
    <t>Проведення спортивних змагань (відділ спорту)</t>
  </si>
  <si>
    <t>Придбання дверей для актового залу музичної школи №2 - 9360грн., придбання енергозберігаючих світильників - 640грн. (Віддл культури міської ради)</t>
  </si>
  <si>
    <t>Придбання паркових лавок т(УКГБ)</t>
  </si>
  <si>
    <t>Придбання будівельних матеріалів - 10000, прожектора - 14000, інформаційних стендів - 3000, комп'ютер - 13000 (валеоцентр)</t>
  </si>
  <si>
    <t>Придбання світлодіодного освітлення в кабінеті історії Павлоградського міського ліцею</t>
  </si>
  <si>
    <t xml:space="preserve">Поточний ремонт пішохідної доріжки вздовж буд.31 по вул.Заводська </t>
  </si>
  <si>
    <t>Придбання пилососу (відділ освіти)</t>
  </si>
  <si>
    <t>Ремонт малої спортивної зали  ЗШ №17 (відділ освіти)</t>
  </si>
  <si>
    <t>Будівельні матеріали для створення додаткового спортивного залу в ЗШ № 17  (відділ освіти)</t>
  </si>
  <si>
    <t>Придбання паркових лавок (21 +n одиниця)</t>
  </si>
  <si>
    <t>Придбання інтерактивної дошки - 28500, лічильники тепла - 17500 ЗШ № 11</t>
  </si>
  <si>
    <t>Виділено коштів на рік</t>
  </si>
  <si>
    <t>Профінансовано</t>
  </si>
  <si>
    <t>Залишок невикористаних коштів</t>
  </si>
  <si>
    <t>Відсоток освоєння коштів</t>
  </si>
  <si>
    <t xml:space="preserve"> Придбання наочності та обладнання для діяльності експерементальних класів (відділ освіти) </t>
  </si>
  <si>
    <t>Інвентар для  секції бадмінтон ЗШ 12  (відділ освіти)</t>
  </si>
  <si>
    <t>Обладнання компютерного класу ЗШ № 6  (відділ освіти)</t>
  </si>
  <si>
    <t>Поточний  ремонт  костюмерної ЗШ№ 7(відділ освіти)</t>
  </si>
  <si>
    <t>Придбання водонагрівача для ДНЗ № 23 ( відділ  освіти)</t>
  </si>
  <si>
    <t>Улаштування ганку  будинок №23 по вул. Заводська (УКГБ)</t>
  </si>
  <si>
    <t xml:space="preserve">Придбання лінолеуму для ремонту підлоги  ДНЗ № 65(відділ освіти) </t>
  </si>
  <si>
    <t>ПІБ депутата</t>
  </si>
  <si>
    <t>Придбання меблів Студія "Креатів"- 10000, "Червоні вітрила" - 5000( Центр позашкільної роботи)</t>
  </si>
  <si>
    <t>Придбання проекційного  переносного  екрану для ЗШ № 18 -(відділ освіти)</t>
  </si>
  <si>
    <t>Придбання  мультимедійного проектору  для ЗШ № 18 (відділ освіти)</t>
  </si>
  <si>
    <t>Придбання принтеру, монітору відділ освіти ЗШ № 4</t>
  </si>
  <si>
    <t>Придбання принтеру для ЗШ №10 (ліцей)</t>
  </si>
  <si>
    <t>КП "Палоград- Світло": освітлення буд. 19,20 по вул. Героїв Космосу  (УКГБ)</t>
  </si>
  <si>
    <t>Капітальний ремонт актової зали ЗШ №6</t>
  </si>
  <si>
    <t>КП "Палоград- Світло": освітлення пров. Пушкіна  (УКГБ)</t>
  </si>
  <si>
    <t>Придбання електром"ясорубки ДНЗ № 15 (відділ освіти)</t>
  </si>
  <si>
    <t>Поточний ремонт мереж зовнішнього освітлення по пров. Декабристів, Річкового вул. Бірюзовій КП"Павлоград-Світло"</t>
  </si>
  <si>
    <t>Поточний ремонт дороги від житлового будинку №40 до  будинку №44а по вул.Центральна (до теплопункту)  (УКГБ)</t>
  </si>
  <si>
    <t>Капітальний ремонт дороги між будинками №38 та №42 по вул.Центральна -проек (УКГБ)</t>
  </si>
  <si>
    <t>КП "Затишне місто" (поточний ремонт доріг-тротуарні доріжки вздовж житлового будинку по вул. Центральна, 40 (УКГБ)</t>
  </si>
  <si>
    <t>Придбання сценічного взуття МКДЦ (Зелен гай)</t>
  </si>
  <si>
    <t>Придбання дитячо-спортивного майданчика по вул.Тимірязєва</t>
  </si>
  <si>
    <t>Аналіз використання коштів виділених депутатами міської ради на виконання доручень виборців  за  2017 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</si>
</sst>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sz val="24"/>
      <name val="Times New Roman"/>
      <family val="1"/>
    </font>
    <font>
      <b/>
      <sz val="24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3" fontId="2" fillId="33" borderId="10" xfId="0" applyNumberFormat="1" applyFont="1" applyFill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4" fillId="33" borderId="10" xfId="0" applyNumberFormat="1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justify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4" fillId="33" borderId="0" xfId="0" applyNumberFormat="1" applyFont="1" applyFill="1" applyAlignment="1">
      <alignment horizontal="center" wrapText="1"/>
    </xf>
    <xf numFmtId="3" fontId="4" fillId="33" borderId="0" xfId="0" applyNumberFormat="1" applyFont="1" applyFill="1" applyAlignment="1">
      <alignment wrapText="1"/>
    </xf>
    <xf numFmtId="3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view="pageBreakPreview" zoomScale="46" zoomScaleNormal="56" zoomScaleSheetLayoutView="46" zoomScalePageLayoutView="0" workbookViewId="0" topLeftCell="A1">
      <pane ySplit="1" topLeftCell="A164" activePane="bottomLeft" state="frozen"/>
      <selection pane="topLeft" activeCell="A1" sqref="A1"/>
      <selection pane="bottomLeft" activeCell="E207" sqref="E207"/>
    </sheetView>
  </sheetViews>
  <sheetFormatPr defaultColWidth="9.00390625" defaultRowHeight="12.75"/>
  <cols>
    <col min="1" max="1" width="6.875" style="1" customWidth="1"/>
    <col min="2" max="2" width="34.75390625" style="1" customWidth="1"/>
    <col min="3" max="3" width="90.25390625" style="2" customWidth="1"/>
    <col min="4" max="4" width="28.00390625" style="1" customWidth="1"/>
    <col min="5" max="5" width="30.125" style="3" customWidth="1"/>
    <col min="6" max="6" width="25.75390625" style="1" customWidth="1"/>
    <col min="7" max="7" width="0.6171875" style="1" hidden="1" customWidth="1"/>
    <col min="8" max="10" width="9.125" style="1" hidden="1" customWidth="1"/>
    <col min="11" max="11" width="36.75390625" style="5" customWidth="1"/>
    <col min="12" max="12" width="15.00390625" style="1" bestFit="1" customWidth="1"/>
    <col min="13" max="16384" width="9.125" style="1" customWidth="1"/>
  </cols>
  <sheetData>
    <row r="1" spans="1:11" ht="54" customHeight="1">
      <c r="A1" s="41" t="s">
        <v>210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30.75">
      <c r="F2" s="4" t="s">
        <v>75</v>
      </c>
    </row>
    <row r="3" spans="1:11" ht="99" customHeight="1">
      <c r="A3" s="6" t="s">
        <v>0</v>
      </c>
      <c r="B3" s="6" t="s">
        <v>194</v>
      </c>
      <c r="C3" s="6" t="s">
        <v>1</v>
      </c>
      <c r="D3" s="6" t="s">
        <v>183</v>
      </c>
      <c r="E3" s="6" t="s">
        <v>184</v>
      </c>
      <c r="F3" s="6" t="s">
        <v>185</v>
      </c>
      <c r="G3" s="2"/>
      <c r="H3" s="2"/>
      <c r="I3" s="2"/>
      <c r="J3" s="2"/>
      <c r="K3" s="6" t="s">
        <v>186</v>
      </c>
    </row>
    <row r="4" spans="1:11" ht="93.75" customHeight="1">
      <c r="A4" s="36">
        <v>1</v>
      </c>
      <c r="B4" s="36" t="s">
        <v>3</v>
      </c>
      <c r="C4" s="8" t="s">
        <v>4</v>
      </c>
      <c r="D4" s="9">
        <v>1700</v>
      </c>
      <c r="E4" s="10">
        <v>1700</v>
      </c>
      <c r="F4" s="9">
        <f>E4-D4</f>
        <v>0</v>
      </c>
      <c r="G4" s="2"/>
      <c r="H4" s="2"/>
      <c r="I4" s="2"/>
      <c r="J4" s="2"/>
      <c r="K4" s="11">
        <f>E4/D4*100</f>
        <v>100</v>
      </c>
    </row>
    <row r="5" spans="1:11" ht="69" customHeight="1">
      <c r="A5" s="37"/>
      <c r="B5" s="43"/>
      <c r="C5" s="8" t="s">
        <v>51</v>
      </c>
      <c r="D5" s="9">
        <v>3000</v>
      </c>
      <c r="E5" s="10">
        <v>2888</v>
      </c>
      <c r="F5" s="9">
        <f>E5-D5</f>
        <v>-112</v>
      </c>
      <c r="G5" s="2"/>
      <c r="H5" s="2"/>
      <c r="I5" s="2"/>
      <c r="J5" s="2"/>
      <c r="K5" s="14">
        <f aca="true" t="shared" si="0" ref="K5:K68">E5/D5*100</f>
        <v>96.26666666666667</v>
      </c>
    </row>
    <row r="6" spans="1:11" ht="44.25" customHeight="1">
      <c r="A6" s="43"/>
      <c r="B6" s="43"/>
      <c r="C6" s="8" t="s">
        <v>74</v>
      </c>
      <c r="D6" s="9">
        <v>14700</v>
      </c>
      <c r="E6" s="10">
        <v>14700</v>
      </c>
      <c r="F6" s="9">
        <f>E6-D6</f>
        <v>0</v>
      </c>
      <c r="G6" s="2"/>
      <c r="H6" s="2"/>
      <c r="I6" s="2"/>
      <c r="J6" s="2"/>
      <c r="K6" s="11">
        <f t="shared" si="0"/>
        <v>100</v>
      </c>
    </row>
    <row r="7" spans="1:11" ht="97.5" customHeight="1">
      <c r="A7" s="43"/>
      <c r="B7" s="43"/>
      <c r="C7" s="8" t="s">
        <v>67</v>
      </c>
      <c r="D7" s="9">
        <v>14000</v>
      </c>
      <c r="E7" s="10">
        <v>14000</v>
      </c>
      <c r="F7" s="9">
        <f>E7-D7</f>
        <v>0</v>
      </c>
      <c r="G7" s="2"/>
      <c r="H7" s="2"/>
      <c r="I7" s="2"/>
      <c r="J7" s="2"/>
      <c r="K7" s="11">
        <f t="shared" si="0"/>
        <v>100</v>
      </c>
    </row>
    <row r="8" spans="1:11" ht="67.5" customHeight="1">
      <c r="A8" s="44"/>
      <c r="B8" s="44"/>
      <c r="C8" s="8" t="s">
        <v>76</v>
      </c>
      <c r="D8" s="9">
        <v>66600</v>
      </c>
      <c r="E8" s="10">
        <v>57142</v>
      </c>
      <c r="F8" s="9">
        <f>E8-D8</f>
        <v>-9458</v>
      </c>
      <c r="G8" s="2"/>
      <c r="H8" s="2"/>
      <c r="I8" s="2"/>
      <c r="J8" s="2"/>
      <c r="K8" s="14">
        <f t="shared" si="0"/>
        <v>85.7987987987988</v>
      </c>
    </row>
    <row r="9" spans="1:11" s="19" customFormat="1" ht="67.5" customHeight="1">
      <c r="A9" s="15"/>
      <c r="B9" s="12"/>
      <c r="C9" s="16" t="s">
        <v>132</v>
      </c>
      <c r="D9" s="17">
        <f>D4+D5+D6+D7+D8</f>
        <v>100000</v>
      </c>
      <c r="E9" s="17">
        <f aca="true" t="shared" si="1" ref="E9:J9">E4+E5+E6+E7+E8</f>
        <v>90430</v>
      </c>
      <c r="F9" s="17">
        <f t="shared" si="1"/>
        <v>-9570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8">
        <f t="shared" si="0"/>
        <v>90.42999999999999</v>
      </c>
    </row>
    <row r="10" spans="1:11" ht="372" customHeight="1">
      <c r="A10" s="6">
        <v>2</v>
      </c>
      <c r="B10" s="7" t="s">
        <v>2</v>
      </c>
      <c r="C10" s="20" t="s">
        <v>14</v>
      </c>
      <c r="D10" s="9">
        <v>100000</v>
      </c>
      <c r="E10" s="10">
        <v>97566.96</v>
      </c>
      <c r="F10" s="21">
        <f>E10-D10</f>
        <v>-2433.0399999999936</v>
      </c>
      <c r="G10" s="2"/>
      <c r="H10" s="2"/>
      <c r="I10" s="2"/>
      <c r="J10" s="2"/>
      <c r="K10" s="14">
        <f t="shared" si="0"/>
        <v>97.56696000000001</v>
      </c>
    </row>
    <row r="11" spans="1:11" s="19" customFormat="1" ht="61.5" customHeight="1">
      <c r="A11" s="7"/>
      <c r="B11" s="7"/>
      <c r="C11" s="22" t="s">
        <v>132</v>
      </c>
      <c r="D11" s="17">
        <f>D10</f>
        <v>100000</v>
      </c>
      <c r="E11" s="17">
        <f aca="true" t="shared" si="2" ref="E11:J11">E10</f>
        <v>97566.96</v>
      </c>
      <c r="F11" s="17">
        <f t="shared" si="2"/>
        <v>-2433.0399999999936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8">
        <f t="shared" si="0"/>
        <v>97.56696000000001</v>
      </c>
    </row>
    <row r="12" spans="1:11" ht="97.5" customHeight="1">
      <c r="A12" s="36">
        <v>3</v>
      </c>
      <c r="B12" s="36" t="s">
        <v>5</v>
      </c>
      <c r="C12" s="8" t="s">
        <v>180</v>
      </c>
      <c r="D12" s="9">
        <v>34500</v>
      </c>
      <c r="E12" s="10">
        <v>34500</v>
      </c>
      <c r="F12" s="9">
        <f>E12-D12</f>
        <v>0</v>
      </c>
      <c r="G12" s="2"/>
      <c r="H12" s="2"/>
      <c r="I12" s="2"/>
      <c r="J12" s="2"/>
      <c r="K12" s="11">
        <f t="shared" si="0"/>
        <v>100</v>
      </c>
    </row>
    <row r="13" spans="1:11" ht="60.75" customHeight="1">
      <c r="A13" s="37"/>
      <c r="B13" s="37"/>
      <c r="C13" s="8" t="s">
        <v>178</v>
      </c>
      <c r="D13" s="9">
        <v>5500</v>
      </c>
      <c r="E13" s="10">
        <v>5500</v>
      </c>
      <c r="F13" s="9">
        <f aca="true" t="shared" si="3" ref="F13:F18">E13-D13</f>
        <v>0</v>
      </c>
      <c r="G13" s="2"/>
      <c r="H13" s="2"/>
      <c r="I13" s="2"/>
      <c r="J13" s="2"/>
      <c r="K13" s="11">
        <f t="shared" si="0"/>
        <v>100</v>
      </c>
    </row>
    <row r="14" spans="1:11" ht="78.75" customHeight="1">
      <c r="A14" s="37"/>
      <c r="B14" s="37"/>
      <c r="C14" s="8" t="s">
        <v>179</v>
      </c>
      <c r="D14" s="9">
        <v>32000</v>
      </c>
      <c r="E14" s="10">
        <v>31999.89</v>
      </c>
      <c r="F14" s="9">
        <f t="shared" si="3"/>
        <v>-0.11000000000058208</v>
      </c>
      <c r="G14" s="2"/>
      <c r="H14" s="2"/>
      <c r="I14" s="2"/>
      <c r="J14" s="2"/>
      <c r="K14" s="11">
        <f t="shared" si="0"/>
        <v>99.99965625</v>
      </c>
    </row>
    <row r="15" spans="1:11" ht="99" customHeight="1">
      <c r="A15" s="37"/>
      <c r="B15" s="43"/>
      <c r="C15" s="8" t="s">
        <v>35</v>
      </c>
      <c r="D15" s="9">
        <v>10000</v>
      </c>
      <c r="E15" s="10">
        <v>10000</v>
      </c>
      <c r="F15" s="9">
        <f t="shared" si="3"/>
        <v>0</v>
      </c>
      <c r="G15" s="2"/>
      <c r="H15" s="2"/>
      <c r="I15" s="2"/>
      <c r="J15" s="2"/>
      <c r="K15" s="11">
        <f t="shared" si="0"/>
        <v>100</v>
      </c>
    </row>
    <row r="16" spans="1:11" ht="97.5" customHeight="1">
      <c r="A16" s="38"/>
      <c r="B16" s="43"/>
      <c r="C16" s="8" t="s">
        <v>77</v>
      </c>
      <c r="D16" s="9">
        <v>2500</v>
      </c>
      <c r="E16" s="10">
        <v>2500</v>
      </c>
      <c r="F16" s="9">
        <f t="shared" si="3"/>
        <v>0</v>
      </c>
      <c r="G16" s="2"/>
      <c r="H16" s="2"/>
      <c r="I16" s="2"/>
      <c r="J16" s="2"/>
      <c r="K16" s="11">
        <f t="shared" si="0"/>
        <v>100</v>
      </c>
    </row>
    <row r="17" spans="1:11" ht="99.75" customHeight="1">
      <c r="A17" s="12"/>
      <c r="B17" s="13"/>
      <c r="C17" s="8" t="s">
        <v>137</v>
      </c>
      <c r="D17" s="9">
        <v>10000</v>
      </c>
      <c r="E17" s="10">
        <v>10000</v>
      </c>
      <c r="F17" s="9">
        <f t="shared" si="3"/>
        <v>0</v>
      </c>
      <c r="G17" s="2"/>
      <c r="H17" s="2"/>
      <c r="I17" s="2"/>
      <c r="J17" s="2"/>
      <c r="K17" s="11">
        <f t="shared" si="0"/>
        <v>100</v>
      </c>
    </row>
    <row r="18" spans="1:11" ht="63" customHeight="1">
      <c r="A18" s="12"/>
      <c r="B18" s="13"/>
      <c r="C18" s="8" t="s">
        <v>166</v>
      </c>
      <c r="D18" s="9">
        <v>5500</v>
      </c>
      <c r="E18" s="10">
        <v>5421.26</v>
      </c>
      <c r="F18" s="9">
        <f t="shared" si="3"/>
        <v>-78.73999999999978</v>
      </c>
      <c r="G18" s="2"/>
      <c r="H18" s="2"/>
      <c r="I18" s="2"/>
      <c r="J18" s="2"/>
      <c r="K18" s="14">
        <f t="shared" si="0"/>
        <v>98.56836363636364</v>
      </c>
    </row>
    <row r="19" spans="1:11" ht="63" customHeight="1">
      <c r="A19" s="12"/>
      <c r="B19" s="13"/>
      <c r="C19" s="16" t="s">
        <v>132</v>
      </c>
      <c r="D19" s="17">
        <f>D12+D13+D14+D15+D16+D17+D18</f>
        <v>100000</v>
      </c>
      <c r="E19" s="17">
        <f aca="true" t="shared" si="4" ref="E19:J19">E12+E13+E14+E15+E16+E17+E18</f>
        <v>99921.15</v>
      </c>
      <c r="F19" s="17">
        <f t="shared" si="4"/>
        <v>-78.85000000000036</v>
      </c>
      <c r="G19" s="17">
        <f t="shared" si="4"/>
        <v>0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0"/>
        <v>99.92115</v>
      </c>
    </row>
    <row r="20" spans="1:11" ht="69" customHeight="1">
      <c r="A20" s="36">
        <v>4</v>
      </c>
      <c r="B20" s="36" t="s">
        <v>6</v>
      </c>
      <c r="C20" s="8" t="s">
        <v>188</v>
      </c>
      <c r="D20" s="9">
        <v>5000</v>
      </c>
      <c r="E20" s="10">
        <v>5000</v>
      </c>
      <c r="F20" s="9">
        <f>E20-D20</f>
        <v>0</v>
      </c>
      <c r="G20" s="2"/>
      <c r="H20" s="2"/>
      <c r="I20" s="2"/>
      <c r="J20" s="2"/>
      <c r="K20" s="11">
        <f t="shared" si="0"/>
        <v>100</v>
      </c>
    </row>
    <row r="21" spans="1:11" ht="108.75" customHeight="1">
      <c r="A21" s="37"/>
      <c r="B21" s="37"/>
      <c r="C21" s="8" t="s">
        <v>195</v>
      </c>
      <c r="D21" s="9">
        <v>15000</v>
      </c>
      <c r="E21" s="10">
        <v>15000</v>
      </c>
      <c r="F21" s="9">
        <f aca="true" t="shared" si="5" ref="F21:F32">E21-D21</f>
        <v>0</v>
      </c>
      <c r="G21" s="2"/>
      <c r="H21" s="2"/>
      <c r="I21" s="2"/>
      <c r="J21" s="2"/>
      <c r="K21" s="11">
        <f t="shared" si="0"/>
        <v>100</v>
      </c>
    </row>
    <row r="22" spans="1:11" ht="69" customHeight="1">
      <c r="A22" s="37"/>
      <c r="B22" s="37"/>
      <c r="C22" s="8" t="s">
        <v>21</v>
      </c>
      <c r="D22" s="9">
        <v>2500</v>
      </c>
      <c r="E22" s="10">
        <v>2500</v>
      </c>
      <c r="F22" s="9">
        <f t="shared" si="5"/>
        <v>0</v>
      </c>
      <c r="G22" s="2"/>
      <c r="H22" s="2"/>
      <c r="I22" s="2"/>
      <c r="J22" s="2"/>
      <c r="K22" s="11">
        <f t="shared" si="0"/>
        <v>100</v>
      </c>
    </row>
    <row r="23" spans="1:11" ht="69" customHeight="1">
      <c r="A23" s="37"/>
      <c r="B23" s="37"/>
      <c r="C23" s="8" t="s">
        <v>36</v>
      </c>
      <c r="D23" s="9">
        <v>8000</v>
      </c>
      <c r="E23" s="10">
        <v>8000</v>
      </c>
      <c r="F23" s="9">
        <f t="shared" si="5"/>
        <v>0</v>
      </c>
      <c r="G23" s="2"/>
      <c r="H23" s="2"/>
      <c r="I23" s="2"/>
      <c r="J23" s="2"/>
      <c r="K23" s="11">
        <f t="shared" si="0"/>
        <v>100</v>
      </c>
    </row>
    <row r="24" spans="1:11" ht="73.5" customHeight="1">
      <c r="A24" s="37"/>
      <c r="B24" s="37"/>
      <c r="C24" s="8" t="s">
        <v>37</v>
      </c>
      <c r="D24" s="9">
        <v>7800</v>
      </c>
      <c r="E24" s="10">
        <v>7800</v>
      </c>
      <c r="F24" s="9">
        <f t="shared" si="5"/>
        <v>0</v>
      </c>
      <c r="G24" s="2"/>
      <c r="H24" s="2"/>
      <c r="I24" s="2"/>
      <c r="J24" s="2"/>
      <c r="K24" s="11">
        <f t="shared" si="0"/>
        <v>100</v>
      </c>
    </row>
    <row r="25" spans="1:11" ht="92.25" customHeight="1">
      <c r="A25" s="37"/>
      <c r="B25" s="37"/>
      <c r="C25" s="8" t="s">
        <v>42</v>
      </c>
      <c r="D25" s="9">
        <v>10000</v>
      </c>
      <c r="E25" s="10">
        <v>10000</v>
      </c>
      <c r="F25" s="9">
        <f t="shared" si="5"/>
        <v>0</v>
      </c>
      <c r="G25" s="2"/>
      <c r="H25" s="2"/>
      <c r="I25" s="2"/>
      <c r="J25" s="2"/>
      <c r="K25" s="11">
        <f t="shared" si="0"/>
        <v>100</v>
      </c>
    </row>
    <row r="26" spans="1:11" ht="76.5" customHeight="1">
      <c r="A26" s="37"/>
      <c r="B26" s="37"/>
      <c r="C26" s="8" t="s">
        <v>196</v>
      </c>
      <c r="D26" s="9">
        <v>1510</v>
      </c>
      <c r="E26" s="10">
        <v>1510</v>
      </c>
      <c r="F26" s="9">
        <f t="shared" si="5"/>
        <v>0</v>
      </c>
      <c r="G26" s="2"/>
      <c r="H26" s="2"/>
      <c r="I26" s="2"/>
      <c r="J26" s="2"/>
      <c r="K26" s="11">
        <f t="shared" si="0"/>
        <v>100</v>
      </c>
    </row>
    <row r="27" spans="1:11" ht="68.25" customHeight="1">
      <c r="A27" s="37"/>
      <c r="B27" s="37"/>
      <c r="C27" s="8" t="s">
        <v>197</v>
      </c>
      <c r="D27" s="9">
        <v>8490</v>
      </c>
      <c r="E27" s="10">
        <v>8490</v>
      </c>
      <c r="F27" s="9">
        <f t="shared" si="5"/>
        <v>0</v>
      </c>
      <c r="G27" s="2"/>
      <c r="H27" s="2"/>
      <c r="I27" s="2"/>
      <c r="J27" s="2"/>
      <c r="K27" s="11">
        <f t="shared" si="0"/>
        <v>100</v>
      </c>
    </row>
    <row r="28" spans="1:11" ht="95.25" customHeight="1">
      <c r="A28" s="37"/>
      <c r="B28" s="37"/>
      <c r="C28" s="8" t="s">
        <v>55</v>
      </c>
      <c r="D28" s="9">
        <v>15000</v>
      </c>
      <c r="E28" s="10">
        <v>15000</v>
      </c>
      <c r="F28" s="9">
        <f t="shared" si="5"/>
        <v>0</v>
      </c>
      <c r="G28" s="2"/>
      <c r="H28" s="2"/>
      <c r="I28" s="2"/>
      <c r="J28" s="2"/>
      <c r="K28" s="11">
        <f t="shared" si="0"/>
        <v>100</v>
      </c>
    </row>
    <row r="29" spans="1:11" ht="68.25" customHeight="1">
      <c r="A29" s="37"/>
      <c r="B29" s="37"/>
      <c r="C29" s="8" t="s">
        <v>150</v>
      </c>
      <c r="D29" s="9">
        <v>5000</v>
      </c>
      <c r="E29" s="10">
        <v>5000</v>
      </c>
      <c r="F29" s="9">
        <f t="shared" si="5"/>
        <v>0</v>
      </c>
      <c r="G29" s="2"/>
      <c r="H29" s="2"/>
      <c r="I29" s="2"/>
      <c r="J29" s="2"/>
      <c r="K29" s="11">
        <f t="shared" si="0"/>
        <v>100</v>
      </c>
    </row>
    <row r="30" spans="1:11" ht="68.25" customHeight="1">
      <c r="A30" s="37"/>
      <c r="B30" s="37"/>
      <c r="C30" s="8" t="s">
        <v>198</v>
      </c>
      <c r="D30" s="9">
        <v>8000</v>
      </c>
      <c r="E30" s="10">
        <v>8000</v>
      </c>
      <c r="F30" s="9">
        <f t="shared" si="5"/>
        <v>0</v>
      </c>
      <c r="G30" s="2"/>
      <c r="H30" s="2"/>
      <c r="I30" s="2"/>
      <c r="J30" s="2"/>
      <c r="K30" s="11">
        <f t="shared" si="0"/>
        <v>100</v>
      </c>
    </row>
    <row r="31" spans="1:11" ht="68.25" customHeight="1">
      <c r="A31" s="37"/>
      <c r="B31" s="37"/>
      <c r="C31" s="8" t="s">
        <v>199</v>
      </c>
      <c r="D31" s="9">
        <v>5642</v>
      </c>
      <c r="E31" s="10">
        <v>5642</v>
      </c>
      <c r="F31" s="9">
        <f t="shared" si="5"/>
        <v>0</v>
      </c>
      <c r="G31" s="2"/>
      <c r="H31" s="2"/>
      <c r="I31" s="2"/>
      <c r="J31" s="2"/>
      <c r="K31" s="11">
        <f t="shared" si="0"/>
        <v>100</v>
      </c>
    </row>
    <row r="32" spans="1:11" ht="68.25" customHeight="1">
      <c r="A32" s="37"/>
      <c r="B32" s="37"/>
      <c r="C32" s="8" t="s">
        <v>172</v>
      </c>
      <c r="D32" s="9">
        <v>8000</v>
      </c>
      <c r="E32" s="10">
        <v>8000</v>
      </c>
      <c r="F32" s="9">
        <f t="shared" si="5"/>
        <v>0</v>
      </c>
      <c r="G32" s="2"/>
      <c r="H32" s="2"/>
      <c r="I32" s="2"/>
      <c r="J32" s="2"/>
      <c r="K32" s="11">
        <f t="shared" si="0"/>
        <v>100</v>
      </c>
    </row>
    <row r="33" spans="1:11" s="19" customFormat="1" ht="68.25" customHeight="1">
      <c r="A33" s="38"/>
      <c r="B33" s="38"/>
      <c r="C33" s="16" t="s">
        <v>132</v>
      </c>
      <c r="D33" s="17">
        <f>D20+D21+D22+D23+D24+D25+D26+D27+D28+D29+D30+D31+D32</f>
        <v>99942</v>
      </c>
      <c r="E33" s="17">
        <f aca="true" t="shared" si="6" ref="E33:J33">E20+E21+E22+E23+E24+E25+E26+E27+E28+E29+E30+E31+E32</f>
        <v>99942</v>
      </c>
      <c r="F33" s="17">
        <f t="shared" si="6"/>
        <v>0</v>
      </c>
      <c r="G33" s="17">
        <f t="shared" si="6"/>
        <v>0</v>
      </c>
      <c r="H33" s="17">
        <f t="shared" si="6"/>
        <v>0</v>
      </c>
      <c r="I33" s="17">
        <f t="shared" si="6"/>
        <v>0</v>
      </c>
      <c r="J33" s="17">
        <f t="shared" si="6"/>
        <v>0</v>
      </c>
      <c r="K33" s="23">
        <f t="shared" si="0"/>
        <v>100</v>
      </c>
    </row>
    <row r="34" spans="1:11" ht="71.25" customHeight="1">
      <c r="A34" s="36">
        <v>5</v>
      </c>
      <c r="B34" s="36" t="s">
        <v>7</v>
      </c>
      <c r="C34" s="8" t="s">
        <v>189</v>
      </c>
      <c r="D34" s="9">
        <v>15000</v>
      </c>
      <c r="E34" s="10">
        <v>14611</v>
      </c>
      <c r="F34" s="9">
        <f>E34-D34</f>
        <v>-389</v>
      </c>
      <c r="G34" s="2"/>
      <c r="H34" s="2"/>
      <c r="I34" s="2"/>
      <c r="J34" s="2"/>
      <c r="K34" s="14">
        <f t="shared" si="0"/>
        <v>97.40666666666667</v>
      </c>
    </row>
    <row r="35" spans="1:11" ht="63.75" customHeight="1">
      <c r="A35" s="37"/>
      <c r="B35" s="43"/>
      <c r="C35" s="8" t="s">
        <v>200</v>
      </c>
      <c r="D35" s="9">
        <v>12000</v>
      </c>
      <c r="E35" s="10">
        <v>12000</v>
      </c>
      <c r="F35" s="9">
        <f>E35-D35</f>
        <v>0</v>
      </c>
      <c r="G35" s="2"/>
      <c r="H35" s="2"/>
      <c r="I35" s="2"/>
      <c r="J35" s="2"/>
      <c r="K35" s="11">
        <f t="shared" si="0"/>
        <v>100</v>
      </c>
    </row>
    <row r="36" spans="1:15" ht="69" customHeight="1">
      <c r="A36" s="37"/>
      <c r="B36" s="43"/>
      <c r="C36" s="8" t="s">
        <v>78</v>
      </c>
      <c r="D36" s="9">
        <v>15000</v>
      </c>
      <c r="E36" s="10">
        <v>14409</v>
      </c>
      <c r="F36" s="9">
        <f>E36-D36</f>
        <v>-591</v>
      </c>
      <c r="G36" s="2"/>
      <c r="H36" s="2"/>
      <c r="I36" s="2"/>
      <c r="J36" s="2"/>
      <c r="K36" s="14">
        <f t="shared" si="0"/>
        <v>96.06</v>
      </c>
      <c r="O36" s="1" t="s">
        <v>47</v>
      </c>
    </row>
    <row r="37" spans="1:11" ht="92.25" customHeight="1">
      <c r="A37" s="37"/>
      <c r="B37" s="43"/>
      <c r="C37" s="8" t="s">
        <v>79</v>
      </c>
      <c r="D37" s="9">
        <v>50000</v>
      </c>
      <c r="E37" s="10">
        <v>23363.13</v>
      </c>
      <c r="F37" s="9">
        <f>E37-D37</f>
        <v>-26636.87</v>
      </c>
      <c r="G37" s="2"/>
      <c r="H37" s="2"/>
      <c r="I37" s="2"/>
      <c r="J37" s="2"/>
      <c r="K37" s="14">
        <f t="shared" si="0"/>
        <v>46.72626</v>
      </c>
    </row>
    <row r="38" spans="1:11" ht="67.5" customHeight="1">
      <c r="A38" s="44"/>
      <c r="B38" s="44"/>
      <c r="C38" s="8" t="s">
        <v>125</v>
      </c>
      <c r="D38" s="9">
        <v>8000</v>
      </c>
      <c r="E38" s="10">
        <v>8000</v>
      </c>
      <c r="F38" s="9">
        <f>E38-D38</f>
        <v>0</v>
      </c>
      <c r="G38" s="2"/>
      <c r="H38" s="2"/>
      <c r="I38" s="2"/>
      <c r="J38" s="2"/>
      <c r="K38" s="11">
        <f t="shared" si="0"/>
        <v>100</v>
      </c>
    </row>
    <row r="39" spans="1:11" s="19" customFormat="1" ht="66" customHeight="1">
      <c r="A39" s="12"/>
      <c r="B39" s="12"/>
      <c r="C39" s="16" t="s">
        <v>132</v>
      </c>
      <c r="D39" s="17">
        <f>D34+D35+D36+D37+D38</f>
        <v>100000</v>
      </c>
      <c r="E39" s="17">
        <f aca="true" t="shared" si="7" ref="E39:J39">E34+E35+E36+E37+E38</f>
        <v>72383.13</v>
      </c>
      <c r="F39" s="17">
        <f t="shared" si="7"/>
        <v>-27616.87</v>
      </c>
      <c r="G39" s="17">
        <f t="shared" si="7"/>
        <v>0</v>
      </c>
      <c r="H39" s="17">
        <f t="shared" si="7"/>
        <v>0</v>
      </c>
      <c r="I39" s="17">
        <f t="shared" si="7"/>
        <v>0</v>
      </c>
      <c r="J39" s="17">
        <f t="shared" si="7"/>
        <v>0</v>
      </c>
      <c r="K39" s="18">
        <f t="shared" si="0"/>
        <v>72.38313000000001</v>
      </c>
    </row>
    <row r="40" spans="1:11" ht="98.25" customHeight="1">
      <c r="A40" s="36">
        <v>6</v>
      </c>
      <c r="B40" s="36" t="s">
        <v>8</v>
      </c>
      <c r="C40" s="8" t="s">
        <v>28</v>
      </c>
      <c r="D40" s="9">
        <v>5000</v>
      </c>
      <c r="E40" s="10">
        <v>5000</v>
      </c>
      <c r="F40" s="9">
        <f>E40-D40</f>
        <v>0</v>
      </c>
      <c r="G40" s="24"/>
      <c r="H40" s="24"/>
      <c r="I40" s="24"/>
      <c r="J40" s="24"/>
      <c r="K40" s="11">
        <f t="shared" si="0"/>
        <v>100</v>
      </c>
    </row>
    <row r="41" spans="1:11" ht="78" customHeight="1">
      <c r="A41" s="37"/>
      <c r="B41" s="37"/>
      <c r="C41" s="8" t="s">
        <v>80</v>
      </c>
      <c r="D41" s="9">
        <v>20000</v>
      </c>
      <c r="E41" s="10">
        <v>20000</v>
      </c>
      <c r="F41" s="9">
        <f aca="true" t="shared" si="8" ref="F41:F46">E41-D41</f>
        <v>0</v>
      </c>
      <c r="G41" s="24"/>
      <c r="H41" s="24"/>
      <c r="I41" s="24"/>
      <c r="J41" s="24"/>
      <c r="K41" s="11">
        <f t="shared" si="0"/>
        <v>100</v>
      </c>
    </row>
    <row r="42" spans="1:13" ht="75.75" customHeight="1">
      <c r="A42" s="37"/>
      <c r="B42" s="37"/>
      <c r="C42" s="8" t="s">
        <v>81</v>
      </c>
      <c r="D42" s="9">
        <v>10000</v>
      </c>
      <c r="E42" s="10">
        <v>10000</v>
      </c>
      <c r="F42" s="9">
        <f t="shared" si="8"/>
        <v>0</v>
      </c>
      <c r="G42" s="24"/>
      <c r="H42" s="24"/>
      <c r="I42" s="24"/>
      <c r="J42" s="24"/>
      <c r="K42" s="11">
        <f t="shared" si="0"/>
        <v>100</v>
      </c>
      <c r="M42" s="1" t="s">
        <v>47</v>
      </c>
    </row>
    <row r="43" spans="1:11" ht="47.25" customHeight="1">
      <c r="A43" s="37"/>
      <c r="B43" s="37"/>
      <c r="C43" s="8" t="s">
        <v>115</v>
      </c>
      <c r="D43" s="9">
        <v>2000</v>
      </c>
      <c r="E43" s="10">
        <v>1621.2</v>
      </c>
      <c r="F43" s="9">
        <f t="shared" si="8"/>
        <v>-378.79999999999995</v>
      </c>
      <c r="G43" s="24"/>
      <c r="H43" s="24"/>
      <c r="I43" s="24"/>
      <c r="J43" s="24"/>
      <c r="K43" s="14">
        <f t="shared" si="0"/>
        <v>81.06</v>
      </c>
    </row>
    <row r="44" spans="1:11" ht="72.75" customHeight="1">
      <c r="A44" s="37"/>
      <c r="B44" s="37"/>
      <c r="C44" s="8" t="s">
        <v>161</v>
      </c>
      <c r="D44" s="9">
        <v>15000</v>
      </c>
      <c r="E44" s="10">
        <v>15000</v>
      </c>
      <c r="F44" s="9">
        <f t="shared" si="8"/>
        <v>0</v>
      </c>
      <c r="G44" s="24"/>
      <c r="H44" s="24"/>
      <c r="I44" s="24"/>
      <c r="J44" s="24"/>
      <c r="K44" s="11">
        <f t="shared" si="0"/>
        <v>100</v>
      </c>
    </row>
    <row r="45" spans="1:11" ht="60" customHeight="1">
      <c r="A45" s="37"/>
      <c r="B45" s="37"/>
      <c r="C45" s="8" t="s">
        <v>171</v>
      </c>
      <c r="D45" s="9">
        <v>3000</v>
      </c>
      <c r="E45" s="10">
        <v>3000</v>
      </c>
      <c r="F45" s="9">
        <f t="shared" si="8"/>
        <v>0</v>
      </c>
      <c r="G45" s="24"/>
      <c r="H45" s="24"/>
      <c r="I45" s="24"/>
      <c r="J45" s="24"/>
      <c r="K45" s="11">
        <f t="shared" si="0"/>
        <v>100</v>
      </c>
    </row>
    <row r="46" spans="1:11" ht="42.75" customHeight="1">
      <c r="A46" s="37"/>
      <c r="B46" s="37"/>
      <c r="C46" s="8" t="s">
        <v>201</v>
      </c>
      <c r="D46" s="9">
        <v>45000</v>
      </c>
      <c r="E46" s="10">
        <v>44990</v>
      </c>
      <c r="F46" s="9">
        <f t="shared" si="8"/>
        <v>-10</v>
      </c>
      <c r="G46" s="24"/>
      <c r="H46" s="24"/>
      <c r="I46" s="24"/>
      <c r="J46" s="24"/>
      <c r="K46" s="11">
        <f t="shared" si="0"/>
        <v>99.97777777777777</v>
      </c>
    </row>
    <row r="47" spans="1:11" s="19" customFormat="1" ht="75.75" customHeight="1">
      <c r="A47" s="38"/>
      <c r="B47" s="38"/>
      <c r="C47" s="16" t="s">
        <v>132</v>
      </c>
      <c r="D47" s="17">
        <f>D40+D41+D42+D43+D44+D45+D46</f>
        <v>100000</v>
      </c>
      <c r="E47" s="17">
        <f aca="true" t="shared" si="9" ref="E47:J47">E40+E41+E42+E43+E44+E45+E46</f>
        <v>99611.2</v>
      </c>
      <c r="F47" s="17">
        <f t="shared" si="9"/>
        <v>-388.79999999999995</v>
      </c>
      <c r="G47" s="17">
        <f t="shared" si="9"/>
        <v>0</v>
      </c>
      <c r="H47" s="17">
        <f t="shared" si="9"/>
        <v>0</v>
      </c>
      <c r="I47" s="17">
        <f t="shared" si="9"/>
        <v>0</v>
      </c>
      <c r="J47" s="17">
        <f t="shared" si="9"/>
        <v>0</v>
      </c>
      <c r="K47" s="18">
        <f t="shared" si="0"/>
        <v>99.6112</v>
      </c>
    </row>
    <row r="48" spans="1:11" ht="57.75" customHeight="1">
      <c r="A48" s="39">
        <v>7</v>
      </c>
      <c r="B48" s="39" t="s">
        <v>9</v>
      </c>
      <c r="C48" s="8" t="s">
        <v>10</v>
      </c>
      <c r="D48" s="9">
        <v>50000</v>
      </c>
      <c r="E48" s="10">
        <v>50000</v>
      </c>
      <c r="F48" s="9">
        <f>E48-D48</f>
        <v>0</v>
      </c>
      <c r="G48" s="24"/>
      <c r="H48" s="24"/>
      <c r="I48" s="24"/>
      <c r="J48" s="24"/>
      <c r="K48" s="11">
        <f t="shared" si="0"/>
        <v>100</v>
      </c>
    </row>
    <row r="49" spans="1:11" ht="96" customHeight="1">
      <c r="A49" s="39"/>
      <c r="B49" s="40"/>
      <c r="C49" s="8" t="s">
        <v>82</v>
      </c>
      <c r="D49" s="9">
        <v>10000</v>
      </c>
      <c r="E49" s="10">
        <v>10000</v>
      </c>
      <c r="F49" s="9">
        <f>E49-D49</f>
        <v>0</v>
      </c>
      <c r="G49" s="24"/>
      <c r="H49" s="24"/>
      <c r="I49" s="24"/>
      <c r="J49" s="24"/>
      <c r="K49" s="11">
        <f t="shared" si="0"/>
        <v>100</v>
      </c>
    </row>
    <row r="50" spans="1:11" ht="94.5" customHeight="1">
      <c r="A50" s="39"/>
      <c r="B50" s="40"/>
      <c r="C50" s="8" t="s">
        <v>83</v>
      </c>
      <c r="D50" s="9">
        <v>40000</v>
      </c>
      <c r="E50" s="10">
        <v>39354</v>
      </c>
      <c r="F50" s="9">
        <f>E50-D50</f>
        <v>-646</v>
      </c>
      <c r="G50" s="24"/>
      <c r="H50" s="24"/>
      <c r="I50" s="24"/>
      <c r="J50" s="24"/>
      <c r="K50" s="14">
        <f t="shared" si="0"/>
        <v>98.385</v>
      </c>
    </row>
    <row r="51" spans="1:11" s="19" customFormat="1" ht="75" customHeight="1">
      <c r="A51" s="6"/>
      <c r="B51" s="6"/>
      <c r="C51" s="16" t="s">
        <v>132</v>
      </c>
      <c r="D51" s="17">
        <f>D48+D49+D50</f>
        <v>100000</v>
      </c>
      <c r="E51" s="17">
        <f aca="true" t="shared" si="10" ref="E51:J51">E48+E49+E50</f>
        <v>99354</v>
      </c>
      <c r="F51" s="17">
        <f t="shared" si="10"/>
        <v>-646</v>
      </c>
      <c r="G51" s="17">
        <f t="shared" si="10"/>
        <v>0</v>
      </c>
      <c r="H51" s="17">
        <f t="shared" si="10"/>
        <v>0</v>
      </c>
      <c r="I51" s="17">
        <f t="shared" si="10"/>
        <v>0</v>
      </c>
      <c r="J51" s="17">
        <f t="shared" si="10"/>
        <v>0</v>
      </c>
      <c r="K51" s="18">
        <f t="shared" si="0"/>
        <v>99.354</v>
      </c>
    </row>
    <row r="52" spans="1:11" ht="63.75" customHeight="1">
      <c r="A52" s="39">
        <v>8</v>
      </c>
      <c r="B52" s="39" t="s">
        <v>11</v>
      </c>
      <c r="C52" s="8" t="s">
        <v>190</v>
      </c>
      <c r="D52" s="9">
        <v>20000</v>
      </c>
      <c r="E52" s="10">
        <v>20000</v>
      </c>
      <c r="F52" s="9">
        <f aca="true" t="shared" si="11" ref="F52:F57">E52-D52</f>
        <v>0</v>
      </c>
      <c r="G52" s="24"/>
      <c r="H52" s="24"/>
      <c r="I52" s="24"/>
      <c r="J52" s="24"/>
      <c r="K52" s="14">
        <f t="shared" si="0"/>
        <v>100</v>
      </c>
    </row>
    <row r="53" spans="1:11" ht="75" customHeight="1">
      <c r="A53" s="40"/>
      <c r="B53" s="39"/>
      <c r="C53" s="8" t="s">
        <v>114</v>
      </c>
      <c r="D53" s="9">
        <v>15000</v>
      </c>
      <c r="E53" s="10">
        <v>15000</v>
      </c>
      <c r="F53" s="9">
        <f t="shared" si="11"/>
        <v>0</v>
      </c>
      <c r="G53" s="24"/>
      <c r="H53" s="24"/>
      <c r="I53" s="24"/>
      <c r="J53" s="24"/>
      <c r="K53" s="11">
        <f t="shared" si="0"/>
        <v>100</v>
      </c>
    </row>
    <row r="54" spans="1:11" ht="93.75" customHeight="1">
      <c r="A54" s="40"/>
      <c r="B54" s="40"/>
      <c r="C54" s="8" t="s">
        <v>116</v>
      </c>
      <c r="D54" s="9">
        <v>11000</v>
      </c>
      <c r="E54" s="10">
        <v>11000</v>
      </c>
      <c r="F54" s="9">
        <f t="shared" si="11"/>
        <v>0</v>
      </c>
      <c r="G54" s="24"/>
      <c r="H54" s="24"/>
      <c r="I54" s="24"/>
      <c r="J54" s="24"/>
      <c r="K54" s="11">
        <f t="shared" si="0"/>
        <v>100</v>
      </c>
    </row>
    <row r="55" spans="1:11" ht="93.75" customHeight="1">
      <c r="A55" s="40"/>
      <c r="B55" s="40"/>
      <c r="C55" s="8" t="s">
        <v>121</v>
      </c>
      <c r="D55" s="9">
        <v>30000</v>
      </c>
      <c r="E55" s="10">
        <v>30000</v>
      </c>
      <c r="F55" s="9">
        <f t="shared" si="11"/>
        <v>0</v>
      </c>
      <c r="G55" s="24"/>
      <c r="H55" s="24"/>
      <c r="I55" s="24"/>
      <c r="J55" s="24"/>
      <c r="K55" s="11">
        <f t="shared" si="0"/>
        <v>100</v>
      </c>
    </row>
    <row r="56" spans="1:11" ht="93.75" customHeight="1">
      <c r="A56" s="40"/>
      <c r="B56" s="40"/>
      <c r="C56" s="8" t="s">
        <v>63</v>
      </c>
      <c r="D56" s="9">
        <v>8000</v>
      </c>
      <c r="E56" s="10">
        <v>7960</v>
      </c>
      <c r="F56" s="9">
        <f t="shared" si="11"/>
        <v>-40</v>
      </c>
      <c r="G56" s="24"/>
      <c r="H56" s="24"/>
      <c r="I56" s="24"/>
      <c r="J56" s="24"/>
      <c r="K56" s="14">
        <f t="shared" si="0"/>
        <v>99.5</v>
      </c>
    </row>
    <row r="57" spans="1:11" ht="93.75" customHeight="1">
      <c r="A57" s="40"/>
      <c r="B57" s="40"/>
      <c r="C57" s="8" t="s">
        <v>122</v>
      </c>
      <c r="D57" s="9">
        <v>16000</v>
      </c>
      <c r="E57" s="10">
        <v>16000</v>
      </c>
      <c r="F57" s="9">
        <f t="shared" si="11"/>
        <v>0</v>
      </c>
      <c r="G57" s="24"/>
      <c r="H57" s="24"/>
      <c r="I57" s="24"/>
      <c r="J57" s="24"/>
      <c r="K57" s="14">
        <f t="shared" si="0"/>
        <v>100</v>
      </c>
    </row>
    <row r="58" spans="1:11" ht="65.25" customHeight="1">
      <c r="A58" s="10"/>
      <c r="B58" s="6"/>
      <c r="C58" s="16" t="s">
        <v>132</v>
      </c>
      <c r="D58" s="17">
        <f>D52+D53+D54+D55+D56+D57</f>
        <v>100000</v>
      </c>
      <c r="E58" s="17">
        <f aca="true" t="shared" si="12" ref="E58:J58">E52+E53+E54+E55+E56+E57</f>
        <v>99960</v>
      </c>
      <c r="F58" s="17">
        <f t="shared" si="12"/>
        <v>-40</v>
      </c>
      <c r="G58" s="17">
        <f t="shared" si="12"/>
        <v>0</v>
      </c>
      <c r="H58" s="17">
        <f t="shared" si="12"/>
        <v>0</v>
      </c>
      <c r="I58" s="17">
        <f t="shared" si="12"/>
        <v>0</v>
      </c>
      <c r="J58" s="17">
        <f t="shared" si="12"/>
        <v>0</v>
      </c>
      <c r="K58" s="18">
        <f t="shared" si="0"/>
        <v>99.96000000000001</v>
      </c>
    </row>
    <row r="59" spans="1:11" ht="60" customHeight="1">
      <c r="A59" s="39">
        <v>9</v>
      </c>
      <c r="B59" s="39" t="s">
        <v>12</v>
      </c>
      <c r="C59" s="25" t="s">
        <v>13</v>
      </c>
      <c r="D59" s="9">
        <v>30000</v>
      </c>
      <c r="E59" s="10">
        <v>30000</v>
      </c>
      <c r="F59" s="9">
        <f>E59-D59</f>
        <v>0</v>
      </c>
      <c r="G59" s="24"/>
      <c r="H59" s="24"/>
      <c r="I59" s="24"/>
      <c r="J59" s="24"/>
      <c r="K59" s="11">
        <f t="shared" si="0"/>
        <v>100</v>
      </c>
    </row>
    <row r="60" spans="1:11" ht="75" customHeight="1">
      <c r="A60" s="39"/>
      <c r="B60" s="40"/>
      <c r="C60" s="25" t="s">
        <v>84</v>
      </c>
      <c r="D60" s="9">
        <v>24000</v>
      </c>
      <c r="E60" s="10">
        <v>24000</v>
      </c>
      <c r="F60" s="9">
        <f>E60-D60</f>
        <v>0</v>
      </c>
      <c r="G60" s="24"/>
      <c r="H60" s="24"/>
      <c r="I60" s="24"/>
      <c r="J60" s="24"/>
      <c r="K60" s="11">
        <f t="shared" si="0"/>
        <v>100</v>
      </c>
    </row>
    <row r="61" spans="1:11" ht="75" customHeight="1">
      <c r="A61" s="6"/>
      <c r="B61" s="10"/>
      <c r="C61" s="25" t="s">
        <v>182</v>
      </c>
      <c r="D61" s="9">
        <v>46000</v>
      </c>
      <c r="E61" s="10">
        <v>44457</v>
      </c>
      <c r="F61" s="9">
        <f>E61-D61</f>
        <v>-1543</v>
      </c>
      <c r="G61" s="24"/>
      <c r="H61" s="24"/>
      <c r="I61" s="24"/>
      <c r="J61" s="24"/>
      <c r="K61" s="14">
        <f t="shared" si="0"/>
        <v>96.64565217391305</v>
      </c>
    </row>
    <row r="62" spans="1:11" s="19" customFormat="1" ht="75" customHeight="1">
      <c r="A62" s="6"/>
      <c r="B62" s="6"/>
      <c r="C62" s="26" t="s">
        <v>132</v>
      </c>
      <c r="D62" s="17">
        <f>D59+D60+D61</f>
        <v>100000</v>
      </c>
      <c r="E62" s="17">
        <f aca="true" t="shared" si="13" ref="E62:J62">E59+E60+E61</f>
        <v>98457</v>
      </c>
      <c r="F62" s="17">
        <f t="shared" si="13"/>
        <v>-1543</v>
      </c>
      <c r="G62" s="17">
        <f t="shared" si="13"/>
        <v>0</v>
      </c>
      <c r="H62" s="17">
        <f t="shared" si="13"/>
        <v>0</v>
      </c>
      <c r="I62" s="17">
        <f t="shared" si="13"/>
        <v>0</v>
      </c>
      <c r="J62" s="17">
        <f t="shared" si="13"/>
        <v>0</v>
      </c>
      <c r="K62" s="18">
        <f t="shared" si="0"/>
        <v>98.457</v>
      </c>
    </row>
    <row r="63" spans="1:11" ht="72" customHeight="1">
      <c r="A63" s="39">
        <v>10</v>
      </c>
      <c r="B63" s="39" t="s">
        <v>15</v>
      </c>
      <c r="C63" s="8" t="s">
        <v>22</v>
      </c>
      <c r="D63" s="9">
        <f>18000+42000</f>
        <v>60000</v>
      </c>
      <c r="E63" s="10">
        <v>59400</v>
      </c>
      <c r="F63" s="9">
        <f>E63-D63</f>
        <v>-600</v>
      </c>
      <c r="G63" s="24"/>
      <c r="H63" s="24"/>
      <c r="I63" s="24"/>
      <c r="J63" s="24"/>
      <c r="K63" s="11">
        <f t="shared" si="0"/>
        <v>99</v>
      </c>
    </row>
    <row r="64" spans="1:11" ht="88.5" customHeight="1">
      <c r="A64" s="39"/>
      <c r="B64" s="39"/>
      <c r="C64" s="8" t="s">
        <v>85</v>
      </c>
      <c r="D64" s="9">
        <v>20000</v>
      </c>
      <c r="E64" s="10">
        <v>19998.11</v>
      </c>
      <c r="F64" s="9">
        <f>E64-D64</f>
        <v>-1.889999999999418</v>
      </c>
      <c r="G64" s="24"/>
      <c r="H64" s="24"/>
      <c r="I64" s="24"/>
      <c r="J64" s="24"/>
      <c r="K64" s="11">
        <f t="shared" si="0"/>
        <v>99.99055</v>
      </c>
    </row>
    <row r="65" spans="1:11" ht="103.5" customHeight="1">
      <c r="A65" s="40"/>
      <c r="B65" s="40"/>
      <c r="C65" s="8" t="s">
        <v>127</v>
      </c>
      <c r="D65" s="9">
        <v>20000</v>
      </c>
      <c r="E65" s="10">
        <v>20000</v>
      </c>
      <c r="F65" s="9">
        <f>E65-D65</f>
        <v>0</v>
      </c>
      <c r="G65" s="24"/>
      <c r="H65" s="24"/>
      <c r="I65" s="24"/>
      <c r="J65" s="24"/>
      <c r="K65" s="11">
        <f t="shared" si="0"/>
        <v>100</v>
      </c>
    </row>
    <row r="66" spans="1:11" s="19" customFormat="1" ht="75.75" customHeight="1">
      <c r="A66" s="6"/>
      <c r="B66" s="6"/>
      <c r="C66" s="16" t="s">
        <v>132</v>
      </c>
      <c r="D66" s="17">
        <f>D63+D64+D65</f>
        <v>100000</v>
      </c>
      <c r="E66" s="17">
        <f aca="true" t="shared" si="14" ref="E66:J66">E63+E64+E65</f>
        <v>99398.11</v>
      </c>
      <c r="F66" s="17">
        <f t="shared" si="14"/>
        <v>-601.8899999999994</v>
      </c>
      <c r="G66" s="17">
        <f t="shared" si="14"/>
        <v>0</v>
      </c>
      <c r="H66" s="17">
        <f t="shared" si="14"/>
        <v>0</v>
      </c>
      <c r="I66" s="17">
        <f t="shared" si="14"/>
        <v>0</v>
      </c>
      <c r="J66" s="17">
        <f t="shared" si="14"/>
        <v>0</v>
      </c>
      <c r="K66" s="18">
        <f t="shared" si="0"/>
        <v>99.39810999999999</v>
      </c>
    </row>
    <row r="67" spans="1:11" ht="80.25" customHeight="1">
      <c r="A67" s="36">
        <v>11</v>
      </c>
      <c r="B67" s="36" t="s">
        <v>16</v>
      </c>
      <c r="C67" s="8" t="s">
        <v>23</v>
      </c>
      <c r="D67" s="9">
        <v>6000</v>
      </c>
      <c r="E67" s="10">
        <v>6000</v>
      </c>
      <c r="F67" s="9">
        <f>E67-D67</f>
        <v>0</v>
      </c>
      <c r="G67" s="24"/>
      <c r="H67" s="24"/>
      <c r="I67" s="24"/>
      <c r="J67" s="24"/>
      <c r="K67" s="11">
        <f t="shared" si="0"/>
        <v>100</v>
      </c>
    </row>
    <row r="68" spans="1:11" ht="136.5" customHeight="1">
      <c r="A68" s="37"/>
      <c r="B68" s="37"/>
      <c r="C68" s="8" t="s">
        <v>24</v>
      </c>
      <c r="D68" s="9">
        <v>5000</v>
      </c>
      <c r="E68" s="10">
        <v>5000</v>
      </c>
      <c r="F68" s="9">
        <f aca="true" t="shared" si="15" ref="F68:F75">E68-D68</f>
        <v>0</v>
      </c>
      <c r="G68" s="24"/>
      <c r="H68" s="24"/>
      <c r="I68" s="24"/>
      <c r="J68" s="24"/>
      <c r="K68" s="11">
        <f t="shared" si="0"/>
        <v>100</v>
      </c>
    </row>
    <row r="69" spans="1:11" ht="72" customHeight="1">
      <c r="A69" s="37"/>
      <c r="B69" s="37"/>
      <c r="C69" s="8" t="s">
        <v>191</v>
      </c>
      <c r="D69" s="9">
        <v>2500</v>
      </c>
      <c r="E69" s="10">
        <v>2450</v>
      </c>
      <c r="F69" s="9">
        <f t="shared" si="15"/>
        <v>-50</v>
      </c>
      <c r="G69" s="24"/>
      <c r="H69" s="24"/>
      <c r="I69" s="24"/>
      <c r="J69" s="24"/>
      <c r="K69" s="11">
        <f aca="true" t="shared" si="16" ref="K69:K132">E69/D69*100</f>
        <v>98</v>
      </c>
    </row>
    <row r="70" spans="1:11" ht="90.75" customHeight="1">
      <c r="A70" s="37"/>
      <c r="B70" s="37"/>
      <c r="C70" s="8" t="s">
        <v>72</v>
      </c>
      <c r="D70" s="9">
        <v>5000</v>
      </c>
      <c r="E70" s="10">
        <v>5000</v>
      </c>
      <c r="F70" s="9">
        <f t="shared" si="15"/>
        <v>0</v>
      </c>
      <c r="G70" s="24"/>
      <c r="H70" s="24"/>
      <c r="I70" s="24"/>
      <c r="J70" s="24"/>
      <c r="K70" s="11">
        <f t="shared" si="16"/>
        <v>100</v>
      </c>
    </row>
    <row r="71" spans="1:11" ht="124.5" customHeight="1">
      <c r="A71" s="37"/>
      <c r="B71" s="37"/>
      <c r="C71" s="8" t="s">
        <v>173</v>
      </c>
      <c r="D71" s="9">
        <v>10000</v>
      </c>
      <c r="E71" s="10">
        <v>10000</v>
      </c>
      <c r="F71" s="9">
        <f t="shared" si="15"/>
        <v>0</v>
      </c>
      <c r="G71" s="24"/>
      <c r="H71" s="24"/>
      <c r="I71" s="24"/>
      <c r="J71" s="24"/>
      <c r="K71" s="11">
        <f t="shared" si="16"/>
        <v>100</v>
      </c>
    </row>
    <row r="72" spans="1:11" ht="90" customHeight="1">
      <c r="A72" s="37"/>
      <c r="B72" s="37"/>
      <c r="C72" s="8" t="s">
        <v>112</v>
      </c>
      <c r="D72" s="9">
        <f>15000-5200</f>
        <v>9800</v>
      </c>
      <c r="E72" s="10">
        <v>9800</v>
      </c>
      <c r="F72" s="9">
        <f t="shared" si="15"/>
        <v>0</v>
      </c>
      <c r="G72" s="24"/>
      <c r="H72" s="24"/>
      <c r="I72" s="24"/>
      <c r="J72" s="24"/>
      <c r="K72" s="11">
        <f t="shared" si="16"/>
        <v>100</v>
      </c>
    </row>
    <row r="73" spans="1:11" ht="43.5" customHeight="1">
      <c r="A73" s="37"/>
      <c r="B73" s="37"/>
      <c r="C73" s="8" t="s">
        <v>86</v>
      </c>
      <c r="D73" s="9">
        <v>40000</v>
      </c>
      <c r="E73" s="10">
        <v>40000</v>
      </c>
      <c r="F73" s="9">
        <f t="shared" si="15"/>
        <v>0</v>
      </c>
      <c r="G73" s="24"/>
      <c r="H73" s="24"/>
      <c r="I73" s="24"/>
      <c r="J73" s="24"/>
      <c r="K73" s="11">
        <f t="shared" si="16"/>
        <v>100</v>
      </c>
    </row>
    <row r="74" spans="1:11" ht="35.25" customHeight="1">
      <c r="A74" s="37"/>
      <c r="B74" s="37"/>
      <c r="C74" s="8" t="s">
        <v>174</v>
      </c>
      <c r="D74" s="9">
        <f>2500+5200</f>
        <v>7700</v>
      </c>
      <c r="E74" s="10">
        <v>5951</v>
      </c>
      <c r="F74" s="9">
        <f t="shared" si="15"/>
        <v>-1749</v>
      </c>
      <c r="G74" s="24"/>
      <c r="H74" s="24"/>
      <c r="I74" s="24"/>
      <c r="J74" s="24"/>
      <c r="K74" s="14">
        <f t="shared" si="16"/>
        <v>77.28571428571429</v>
      </c>
    </row>
    <row r="75" spans="1:11" ht="94.5" customHeight="1">
      <c r="A75" s="37"/>
      <c r="B75" s="37"/>
      <c r="C75" s="8" t="s">
        <v>164</v>
      </c>
      <c r="D75" s="9">
        <v>14000</v>
      </c>
      <c r="E75" s="10">
        <v>0</v>
      </c>
      <c r="F75" s="9">
        <f t="shared" si="15"/>
        <v>-14000</v>
      </c>
      <c r="G75" s="24"/>
      <c r="H75" s="24"/>
      <c r="I75" s="24"/>
      <c r="J75" s="24"/>
      <c r="K75" s="14">
        <f t="shared" si="16"/>
        <v>0</v>
      </c>
    </row>
    <row r="76" spans="1:11" ht="57.75" customHeight="1">
      <c r="A76" s="38"/>
      <c r="B76" s="38"/>
      <c r="C76" s="16" t="s">
        <v>132</v>
      </c>
      <c r="D76" s="17">
        <f>D67+D68+D69+D70+D71+D72+D73+D74+D75</f>
        <v>100000</v>
      </c>
      <c r="E76" s="17">
        <f aca="true" t="shared" si="17" ref="E76:J76">E67+E68+E69+E70+E71+E72+E73+E74+E75</f>
        <v>84201</v>
      </c>
      <c r="F76" s="17">
        <f t="shared" si="17"/>
        <v>-15799</v>
      </c>
      <c r="G76" s="17">
        <f t="shared" si="17"/>
        <v>0</v>
      </c>
      <c r="H76" s="17">
        <f t="shared" si="17"/>
        <v>0</v>
      </c>
      <c r="I76" s="17">
        <f t="shared" si="17"/>
        <v>0</v>
      </c>
      <c r="J76" s="17">
        <f t="shared" si="17"/>
        <v>0</v>
      </c>
      <c r="K76" s="18">
        <f t="shared" si="16"/>
        <v>84.20100000000001</v>
      </c>
    </row>
    <row r="77" spans="1:11" ht="92.25" customHeight="1">
      <c r="A77" s="39">
        <v>12</v>
      </c>
      <c r="B77" s="39" t="s">
        <v>17</v>
      </c>
      <c r="C77" s="8" t="s">
        <v>20</v>
      </c>
      <c r="D77" s="9">
        <v>5000</v>
      </c>
      <c r="E77" s="10">
        <v>5000</v>
      </c>
      <c r="F77" s="9">
        <f>E77-D77</f>
        <v>0</v>
      </c>
      <c r="G77" s="24"/>
      <c r="H77" s="24"/>
      <c r="I77" s="24"/>
      <c r="J77" s="24"/>
      <c r="K77" s="11">
        <f t="shared" si="16"/>
        <v>100</v>
      </c>
    </row>
    <row r="78" spans="1:11" ht="65.25" customHeight="1">
      <c r="A78" s="39"/>
      <c r="B78" s="40"/>
      <c r="C78" s="8" t="s">
        <v>154</v>
      </c>
      <c r="D78" s="9">
        <v>50000</v>
      </c>
      <c r="E78" s="10">
        <v>49990</v>
      </c>
      <c r="F78" s="9">
        <f>E78-D78</f>
        <v>-10</v>
      </c>
      <c r="G78" s="24"/>
      <c r="H78" s="24"/>
      <c r="I78" s="24"/>
      <c r="J78" s="24"/>
      <c r="K78" s="11">
        <f t="shared" si="16"/>
        <v>99.98</v>
      </c>
    </row>
    <row r="79" spans="1:11" ht="70.5" customHeight="1">
      <c r="A79" s="6"/>
      <c r="B79" s="10"/>
      <c r="C79" s="8" t="s">
        <v>155</v>
      </c>
      <c r="D79" s="9">
        <v>40000</v>
      </c>
      <c r="E79" s="10">
        <v>39900</v>
      </c>
      <c r="F79" s="9">
        <f>E79-D79</f>
        <v>-100</v>
      </c>
      <c r="G79" s="24"/>
      <c r="H79" s="24"/>
      <c r="I79" s="24"/>
      <c r="J79" s="24"/>
      <c r="K79" s="14">
        <f t="shared" si="16"/>
        <v>99.75</v>
      </c>
    </row>
    <row r="80" spans="1:11" s="19" customFormat="1" ht="55.5" customHeight="1">
      <c r="A80" s="6"/>
      <c r="B80" s="6"/>
      <c r="C80" s="16" t="s">
        <v>132</v>
      </c>
      <c r="D80" s="17">
        <f>D77+D78+D79</f>
        <v>95000</v>
      </c>
      <c r="E80" s="17">
        <f aca="true" t="shared" si="18" ref="E80:J80">E77+E78+E79</f>
        <v>94890</v>
      </c>
      <c r="F80" s="17">
        <f t="shared" si="18"/>
        <v>-110</v>
      </c>
      <c r="G80" s="17">
        <f t="shared" si="18"/>
        <v>0</v>
      </c>
      <c r="H80" s="17">
        <f t="shared" si="18"/>
        <v>0</v>
      </c>
      <c r="I80" s="17">
        <f t="shared" si="18"/>
        <v>0</v>
      </c>
      <c r="J80" s="17">
        <f t="shared" si="18"/>
        <v>0</v>
      </c>
      <c r="K80" s="18">
        <f t="shared" si="16"/>
        <v>99.88421052631578</v>
      </c>
    </row>
    <row r="81" spans="1:11" ht="99.75" customHeight="1">
      <c r="A81" s="39">
        <v>13</v>
      </c>
      <c r="B81" s="39" t="s">
        <v>18</v>
      </c>
      <c r="C81" s="8" t="s">
        <v>19</v>
      </c>
      <c r="D81" s="9">
        <v>4600</v>
      </c>
      <c r="E81" s="10">
        <v>4600</v>
      </c>
      <c r="F81" s="9">
        <f aca="true" t="shared" si="19" ref="F81:F86">E81-D81</f>
        <v>0</v>
      </c>
      <c r="G81" s="24"/>
      <c r="H81" s="24"/>
      <c r="I81" s="24"/>
      <c r="J81" s="24"/>
      <c r="K81" s="11">
        <f t="shared" si="16"/>
        <v>100</v>
      </c>
    </row>
    <row r="82" spans="1:11" ht="61.5" customHeight="1">
      <c r="A82" s="39"/>
      <c r="B82" s="40"/>
      <c r="C82" s="8" t="s">
        <v>39</v>
      </c>
      <c r="D82" s="9">
        <v>60000</v>
      </c>
      <c r="E82" s="10">
        <v>58940</v>
      </c>
      <c r="F82" s="9">
        <f t="shared" si="19"/>
        <v>-1060</v>
      </c>
      <c r="G82" s="24"/>
      <c r="H82" s="24"/>
      <c r="I82" s="24"/>
      <c r="J82" s="24"/>
      <c r="K82" s="14">
        <f t="shared" si="16"/>
        <v>98.23333333333333</v>
      </c>
    </row>
    <row r="83" spans="1:13" ht="78" customHeight="1">
      <c r="A83" s="39"/>
      <c r="B83" s="40"/>
      <c r="C83" s="8" t="s">
        <v>60</v>
      </c>
      <c r="D83" s="9">
        <v>20000</v>
      </c>
      <c r="E83" s="10">
        <v>19759.2</v>
      </c>
      <c r="F83" s="9">
        <f t="shared" si="19"/>
        <v>-240.79999999999927</v>
      </c>
      <c r="G83" s="24"/>
      <c r="H83" s="24"/>
      <c r="I83" s="24"/>
      <c r="J83" s="24"/>
      <c r="K83" s="14">
        <f t="shared" si="16"/>
        <v>98.796</v>
      </c>
      <c r="M83" s="1" t="s">
        <v>47</v>
      </c>
    </row>
    <row r="84" spans="1:11" ht="99" customHeight="1">
      <c r="A84" s="40"/>
      <c r="B84" s="40"/>
      <c r="C84" s="8" t="s">
        <v>124</v>
      </c>
      <c r="D84" s="9">
        <v>8000</v>
      </c>
      <c r="E84" s="10">
        <v>8000</v>
      </c>
      <c r="F84" s="9">
        <f t="shared" si="19"/>
        <v>0</v>
      </c>
      <c r="G84" s="24"/>
      <c r="H84" s="24"/>
      <c r="I84" s="24"/>
      <c r="J84" s="24"/>
      <c r="K84" s="11">
        <f t="shared" si="16"/>
        <v>100</v>
      </c>
    </row>
    <row r="85" spans="1:11" ht="59.25" customHeight="1">
      <c r="A85" s="40"/>
      <c r="B85" s="40"/>
      <c r="C85" s="8" t="s">
        <v>153</v>
      </c>
      <c r="D85" s="9">
        <v>4000</v>
      </c>
      <c r="E85" s="10">
        <v>3099</v>
      </c>
      <c r="F85" s="9">
        <f t="shared" si="19"/>
        <v>-901</v>
      </c>
      <c r="G85" s="24"/>
      <c r="H85" s="24"/>
      <c r="I85" s="24"/>
      <c r="J85" s="24"/>
      <c r="K85" s="14">
        <f t="shared" si="16"/>
        <v>77.47500000000001</v>
      </c>
    </row>
    <row r="86" spans="1:11" ht="78" customHeight="1">
      <c r="A86" s="10"/>
      <c r="B86" s="40"/>
      <c r="C86" s="8" t="s">
        <v>165</v>
      </c>
      <c r="D86" s="9">
        <v>3400</v>
      </c>
      <c r="E86" s="10">
        <v>0</v>
      </c>
      <c r="F86" s="9">
        <f t="shared" si="19"/>
        <v>-3400</v>
      </c>
      <c r="G86" s="24"/>
      <c r="H86" s="24"/>
      <c r="I86" s="24"/>
      <c r="J86" s="24"/>
      <c r="K86" s="14">
        <f t="shared" si="16"/>
        <v>0</v>
      </c>
    </row>
    <row r="87" spans="1:11" s="19" customFormat="1" ht="78" customHeight="1">
      <c r="A87" s="6"/>
      <c r="B87" s="40"/>
      <c r="C87" s="16" t="s">
        <v>132</v>
      </c>
      <c r="D87" s="17">
        <f aca="true" t="shared" si="20" ref="D87:J87">D81+D82+D83+D84+D85+D86</f>
        <v>100000</v>
      </c>
      <c r="E87" s="17">
        <f t="shared" si="20"/>
        <v>94398.2</v>
      </c>
      <c r="F87" s="17">
        <f t="shared" si="20"/>
        <v>-5601.799999999999</v>
      </c>
      <c r="G87" s="17">
        <f t="shared" si="20"/>
        <v>0</v>
      </c>
      <c r="H87" s="17">
        <f t="shared" si="20"/>
        <v>0</v>
      </c>
      <c r="I87" s="17">
        <f t="shared" si="20"/>
        <v>0</v>
      </c>
      <c r="J87" s="17">
        <f t="shared" si="20"/>
        <v>0</v>
      </c>
      <c r="K87" s="18">
        <f t="shared" si="16"/>
        <v>94.3982</v>
      </c>
    </row>
    <row r="88" spans="1:11" ht="125.25" customHeight="1">
      <c r="A88" s="39">
        <v>14</v>
      </c>
      <c r="B88" s="39" t="s">
        <v>25</v>
      </c>
      <c r="C88" s="8" t="s">
        <v>26</v>
      </c>
      <c r="D88" s="9">
        <v>2000</v>
      </c>
      <c r="E88" s="10">
        <v>2000</v>
      </c>
      <c r="F88" s="9">
        <f>E88-D88</f>
        <v>0</v>
      </c>
      <c r="G88" s="24"/>
      <c r="H88" s="24"/>
      <c r="I88" s="24"/>
      <c r="J88" s="24"/>
      <c r="K88" s="11">
        <f t="shared" si="16"/>
        <v>100</v>
      </c>
    </row>
    <row r="89" spans="1:11" ht="84.75" customHeight="1">
      <c r="A89" s="39"/>
      <c r="B89" s="39"/>
      <c r="C89" s="8" t="s">
        <v>118</v>
      </c>
      <c r="D89" s="9">
        <v>19613</v>
      </c>
      <c r="E89" s="10">
        <v>19613</v>
      </c>
      <c r="F89" s="9">
        <f>E89-D89</f>
        <v>0</v>
      </c>
      <c r="G89" s="24"/>
      <c r="H89" s="24"/>
      <c r="I89" s="24"/>
      <c r="J89" s="24"/>
      <c r="K89" s="11">
        <f t="shared" si="16"/>
        <v>100</v>
      </c>
    </row>
    <row r="90" spans="1:11" ht="57" customHeight="1">
      <c r="A90" s="39"/>
      <c r="B90" s="39"/>
      <c r="C90" s="8" t="s">
        <v>152</v>
      </c>
      <c r="D90" s="9">
        <v>24936.76</v>
      </c>
      <c r="E90" s="10">
        <v>23888.92</v>
      </c>
      <c r="F90" s="9">
        <f>E90-D90</f>
        <v>-1047.8400000000001</v>
      </c>
      <c r="G90" s="24"/>
      <c r="H90" s="24"/>
      <c r="I90" s="24"/>
      <c r="J90" s="24"/>
      <c r="K90" s="14">
        <f t="shared" si="16"/>
        <v>95.79801064773451</v>
      </c>
    </row>
    <row r="91" spans="1:11" ht="102.75" customHeight="1">
      <c r="A91" s="39"/>
      <c r="B91" s="39"/>
      <c r="C91" s="8" t="s">
        <v>119</v>
      </c>
      <c r="D91" s="9">
        <v>53450</v>
      </c>
      <c r="E91" s="10">
        <v>53450</v>
      </c>
      <c r="F91" s="9">
        <f>E91-D91</f>
        <v>0</v>
      </c>
      <c r="G91" s="24"/>
      <c r="H91" s="24"/>
      <c r="I91" s="24"/>
      <c r="J91" s="24"/>
      <c r="K91" s="11">
        <f t="shared" si="16"/>
        <v>100</v>
      </c>
    </row>
    <row r="92" spans="1:11" ht="55.5" customHeight="1">
      <c r="A92" s="39"/>
      <c r="B92" s="39"/>
      <c r="C92" s="16" t="s">
        <v>132</v>
      </c>
      <c r="D92" s="17">
        <f>D88+D89+D90+D91</f>
        <v>99999.76</v>
      </c>
      <c r="E92" s="17">
        <f aca="true" t="shared" si="21" ref="E92:J92">E88+E89+E90+E91</f>
        <v>98951.92</v>
      </c>
      <c r="F92" s="17">
        <f t="shared" si="21"/>
        <v>-1047.8400000000001</v>
      </c>
      <c r="G92" s="17">
        <f t="shared" si="21"/>
        <v>0</v>
      </c>
      <c r="H92" s="17">
        <f t="shared" si="21"/>
        <v>0</v>
      </c>
      <c r="I92" s="17">
        <f t="shared" si="21"/>
        <v>0</v>
      </c>
      <c r="J92" s="17">
        <f t="shared" si="21"/>
        <v>0</v>
      </c>
      <c r="K92" s="23">
        <f t="shared" si="16"/>
        <v>98.95215748517798</v>
      </c>
    </row>
    <row r="93" spans="1:11" ht="184.5" customHeight="1">
      <c r="A93" s="39">
        <v>15</v>
      </c>
      <c r="B93" s="39" t="s">
        <v>27</v>
      </c>
      <c r="C93" s="8" t="s">
        <v>87</v>
      </c>
      <c r="D93" s="9">
        <v>35000</v>
      </c>
      <c r="E93" s="10">
        <v>35000</v>
      </c>
      <c r="F93" s="9">
        <f>E93-D93</f>
        <v>0</v>
      </c>
      <c r="G93" s="24"/>
      <c r="H93" s="24"/>
      <c r="I93" s="24"/>
      <c r="J93" s="24"/>
      <c r="K93" s="11">
        <f t="shared" si="16"/>
        <v>100</v>
      </c>
    </row>
    <row r="94" spans="1:11" ht="79.5" customHeight="1">
      <c r="A94" s="39"/>
      <c r="B94" s="39"/>
      <c r="C94" s="8" t="s">
        <v>88</v>
      </c>
      <c r="D94" s="9">
        <v>15000</v>
      </c>
      <c r="E94" s="10">
        <v>14940.67</v>
      </c>
      <c r="F94" s="9">
        <f>E94-D94</f>
        <v>-59.32999999999993</v>
      </c>
      <c r="G94" s="24"/>
      <c r="H94" s="24"/>
      <c r="I94" s="24"/>
      <c r="J94" s="24"/>
      <c r="K94" s="14">
        <f t="shared" si="16"/>
        <v>99.60446666666667</v>
      </c>
    </row>
    <row r="95" spans="1:11" ht="73.5" customHeight="1">
      <c r="A95" s="39"/>
      <c r="B95" s="39"/>
      <c r="C95" s="8" t="s">
        <v>89</v>
      </c>
      <c r="D95" s="9">
        <v>30000</v>
      </c>
      <c r="E95" s="10">
        <v>29990</v>
      </c>
      <c r="F95" s="9">
        <f>E95-D95</f>
        <v>-10</v>
      </c>
      <c r="G95" s="24"/>
      <c r="H95" s="24"/>
      <c r="I95" s="24"/>
      <c r="J95" s="24"/>
      <c r="K95" s="11">
        <f t="shared" si="16"/>
        <v>99.96666666666667</v>
      </c>
    </row>
    <row r="96" spans="1:11" ht="68.25" customHeight="1">
      <c r="A96" s="39"/>
      <c r="B96" s="39"/>
      <c r="C96" s="8" t="s">
        <v>192</v>
      </c>
      <c r="D96" s="9">
        <v>10000</v>
      </c>
      <c r="E96" s="10">
        <v>6090</v>
      </c>
      <c r="F96" s="9">
        <f>E96-D96</f>
        <v>-3910</v>
      </c>
      <c r="G96" s="24"/>
      <c r="H96" s="24"/>
      <c r="I96" s="24"/>
      <c r="J96" s="24"/>
      <c r="K96" s="14">
        <f t="shared" si="16"/>
        <v>60.9</v>
      </c>
    </row>
    <row r="97" spans="1:11" ht="75" customHeight="1">
      <c r="A97" s="39"/>
      <c r="B97" s="39"/>
      <c r="C97" s="8" t="s">
        <v>177</v>
      </c>
      <c r="D97" s="9">
        <v>10000</v>
      </c>
      <c r="E97" s="10">
        <v>10000</v>
      </c>
      <c r="F97" s="9">
        <f>E97-D97</f>
        <v>0</v>
      </c>
      <c r="G97" s="24"/>
      <c r="H97" s="24"/>
      <c r="I97" s="24"/>
      <c r="J97" s="24"/>
      <c r="K97" s="11">
        <f t="shared" si="16"/>
        <v>100</v>
      </c>
    </row>
    <row r="98" spans="1:11" ht="57" customHeight="1">
      <c r="A98" s="39"/>
      <c r="B98" s="39"/>
      <c r="C98" s="16" t="s">
        <v>132</v>
      </c>
      <c r="D98" s="17">
        <f>D93+D94+D95+D96+D97</f>
        <v>100000</v>
      </c>
      <c r="E98" s="17">
        <f aca="true" t="shared" si="22" ref="E98:J98">E93+E94+E95+E96+E97</f>
        <v>96020.67</v>
      </c>
      <c r="F98" s="17">
        <f t="shared" si="22"/>
        <v>-3979.33</v>
      </c>
      <c r="G98" s="17">
        <f t="shared" si="22"/>
        <v>0</v>
      </c>
      <c r="H98" s="17">
        <f t="shared" si="22"/>
        <v>0</v>
      </c>
      <c r="I98" s="17">
        <f t="shared" si="22"/>
        <v>0</v>
      </c>
      <c r="J98" s="17">
        <f t="shared" si="22"/>
        <v>0</v>
      </c>
      <c r="K98" s="23">
        <f t="shared" si="16"/>
        <v>96.02067</v>
      </c>
    </row>
    <row r="99" spans="1:11" ht="74.25" customHeight="1">
      <c r="A99" s="39">
        <v>16</v>
      </c>
      <c r="B99" s="39" t="s">
        <v>29</v>
      </c>
      <c r="C99" s="8" t="s">
        <v>156</v>
      </c>
      <c r="D99" s="9">
        <v>56400</v>
      </c>
      <c r="E99" s="10">
        <v>56398.94</v>
      </c>
      <c r="F99" s="9">
        <f>E99-D99</f>
        <v>-1.0599999999976717</v>
      </c>
      <c r="G99" s="24"/>
      <c r="H99" s="24"/>
      <c r="I99" s="24"/>
      <c r="J99" s="24"/>
      <c r="K99" s="11">
        <f t="shared" si="16"/>
        <v>99.99812056737589</v>
      </c>
    </row>
    <row r="100" spans="1:11" ht="96" customHeight="1">
      <c r="A100" s="39"/>
      <c r="B100" s="39"/>
      <c r="C100" s="8" t="s">
        <v>157</v>
      </c>
      <c r="D100" s="9">
        <v>26000</v>
      </c>
      <c r="E100" s="10">
        <v>26000</v>
      </c>
      <c r="F100" s="9">
        <f>E100-D100</f>
        <v>0</v>
      </c>
      <c r="G100" s="24"/>
      <c r="H100" s="24"/>
      <c r="I100" s="24"/>
      <c r="J100" s="24"/>
      <c r="K100" s="11">
        <f t="shared" si="16"/>
        <v>100</v>
      </c>
    </row>
    <row r="101" spans="1:11" ht="42.75" customHeight="1">
      <c r="A101" s="39"/>
      <c r="B101" s="39"/>
      <c r="C101" s="8" t="s">
        <v>158</v>
      </c>
      <c r="D101" s="9">
        <v>2600</v>
      </c>
      <c r="E101" s="10">
        <v>2600</v>
      </c>
      <c r="F101" s="9">
        <f>E101-D101</f>
        <v>0</v>
      </c>
      <c r="G101" s="24"/>
      <c r="H101" s="24"/>
      <c r="I101" s="24"/>
      <c r="J101" s="24"/>
      <c r="K101" s="11">
        <f t="shared" si="16"/>
        <v>100</v>
      </c>
    </row>
    <row r="102" spans="1:11" ht="38.25" customHeight="1">
      <c r="A102" s="39"/>
      <c r="B102" s="39"/>
      <c r="C102" s="8" t="s">
        <v>159</v>
      </c>
      <c r="D102" s="9">
        <v>15000</v>
      </c>
      <c r="E102" s="10">
        <v>15000</v>
      </c>
      <c r="F102" s="9">
        <f>E102-D102</f>
        <v>0</v>
      </c>
      <c r="G102" s="24"/>
      <c r="H102" s="24"/>
      <c r="I102" s="24"/>
      <c r="J102" s="24"/>
      <c r="K102" s="11">
        <f t="shared" si="16"/>
        <v>100</v>
      </c>
    </row>
    <row r="103" spans="1:11" s="19" customFormat="1" ht="39.75" customHeight="1">
      <c r="A103" s="39"/>
      <c r="B103" s="39"/>
      <c r="C103" s="16" t="s">
        <v>132</v>
      </c>
      <c r="D103" s="17">
        <f>D99+D100+D101+D102</f>
        <v>100000</v>
      </c>
      <c r="E103" s="17">
        <f aca="true" t="shared" si="23" ref="E103:J103">E99+E100+E101+E102</f>
        <v>99998.94</v>
      </c>
      <c r="F103" s="17">
        <f t="shared" si="23"/>
        <v>-1.0599999999976717</v>
      </c>
      <c r="G103" s="17">
        <f t="shared" si="23"/>
        <v>0</v>
      </c>
      <c r="H103" s="17">
        <f t="shared" si="23"/>
        <v>0</v>
      </c>
      <c r="I103" s="17">
        <f t="shared" si="23"/>
        <v>0</v>
      </c>
      <c r="J103" s="17">
        <f t="shared" si="23"/>
        <v>0</v>
      </c>
      <c r="K103" s="23">
        <f t="shared" si="16"/>
        <v>99.99894</v>
      </c>
    </row>
    <row r="104" spans="1:11" ht="73.5" customHeight="1">
      <c r="A104" s="36">
        <v>17</v>
      </c>
      <c r="B104" s="36" t="s">
        <v>30</v>
      </c>
      <c r="C104" s="8" t="s">
        <v>90</v>
      </c>
      <c r="D104" s="9">
        <v>30000</v>
      </c>
      <c r="E104" s="10">
        <v>30000</v>
      </c>
      <c r="F104" s="9">
        <f>E104-D104</f>
        <v>0</v>
      </c>
      <c r="G104" s="24"/>
      <c r="H104" s="24"/>
      <c r="I104" s="24"/>
      <c r="J104" s="24"/>
      <c r="K104" s="11">
        <f t="shared" si="16"/>
        <v>100</v>
      </c>
    </row>
    <row r="105" spans="1:11" ht="57.75" customHeight="1">
      <c r="A105" s="37"/>
      <c r="B105" s="37"/>
      <c r="C105" s="8" t="s">
        <v>91</v>
      </c>
      <c r="D105" s="9">
        <f>40000-8300</f>
        <v>31700</v>
      </c>
      <c r="E105" s="10">
        <v>31700</v>
      </c>
      <c r="F105" s="9">
        <f>E105-D105</f>
        <v>0</v>
      </c>
      <c r="G105" s="24"/>
      <c r="H105" s="24"/>
      <c r="I105" s="24"/>
      <c r="J105" s="24"/>
      <c r="K105" s="11">
        <f t="shared" si="16"/>
        <v>100</v>
      </c>
    </row>
    <row r="106" spans="1:11" ht="78" customHeight="1">
      <c r="A106" s="37"/>
      <c r="B106" s="37"/>
      <c r="C106" s="8" t="s">
        <v>151</v>
      </c>
      <c r="D106" s="9">
        <v>7050</v>
      </c>
      <c r="E106" s="10">
        <v>7000</v>
      </c>
      <c r="F106" s="9">
        <f>E106-D106</f>
        <v>-50</v>
      </c>
      <c r="G106" s="24"/>
      <c r="H106" s="24"/>
      <c r="I106" s="24"/>
      <c r="J106" s="24"/>
      <c r="K106" s="14">
        <f t="shared" si="16"/>
        <v>99.29078014184397</v>
      </c>
    </row>
    <row r="107" spans="1:11" ht="102.75" customHeight="1">
      <c r="A107" s="37"/>
      <c r="B107" s="37"/>
      <c r="C107" s="8" t="s">
        <v>162</v>
      </c>
      <c r="D107" s="9">
        <v>5148</v>
      </c>
      <c r="E107" s="10">
        <v>5148</v>
      </c>
      <c r="F107" s="9">
        <f>E107-D107</f>
        <v>0</v>
      </c>
      <c r="G107" s="24"/>
      <c r="H107" s="24"/>
      <c r="I107" s="24"/>
      <c r="J107" s="24"/>
      <c r="K107" s="11">
        <f t="shared" si="16"/>
        <v>100</v>
      </c>
    </row>
    <row r="108" spans="1:11" ht="72" customHeight="1">
      <c r="A108" s="37"/>
      <c r="B108" s="37"/>
      <c r="C108" s="8" t="s">
        <v>163</v>
      </c>
      <c r="D108" s="9">
        <v>26102</v>
      </c>
      <c r="E108" s="10">
        <v>25991.62</v>
      </c>
      <c r="F108" s="9">
        <f>E108-D108</f>
        <v>-110.38000000000102</v>
      </c>
      <c r="G108" s="24"/>
      <c r="H108" s="24"/>
      <c r="I108" s="24"/>
      <c r="J108" s="24"/>
      <c r="K108" s="14">
        <f t="shared" si="16"/>
        <v>99.57712052716266</v>
      </c>
    </row>
    <row r="109" spans="1:11" ht="60.75" customHeight="1">
      <c r="A109" s="38"/>
      <c r="B109" s="38"/>
      <c r="C109" s="16" t="s">
        <v>132</v>
      </c>
      <c r="D109" s="17">
        <f>D104+D105+D106+D107+D108</f>
        <v>100000</v>
      </c>
      <c r="E109" s="17">
        <f aca="true" t="shared" si="24" ref="E109:J109">E104+E105+E106+E107+E108</f>
        <v>99839.62</v>
      </c>
      <c r="F109" s="17">
        <f t="shared" si="24"/>
        <v>-160.38000000000102</v>
      </c>
      <c r="G109" s="17">
        <f t="shared" si="24"/>
        <v>0</v>
      </c>
      <c r="H109" s="17">
        <f t="shared" si="24"/>
        <v>0</v>
      </c>
      <c r="I109" s="17">
        <f t="shared" si="24"/>
        <v>0</v>
      </c>
      <c r="J109" s="17">
        <f t="shared" si="24"/>
        <v>0</v>
      </c>
      <c r="K109" s="18">
        <f t="shared" si="16"/>
        <v>99.83962</v>
      </c>
    </row>
    <row r="110" spans="1:11" ht="72" customHeight="1">
      <c r="A110" s="39">
        <v>18</v>
      </c>
      <c r="B110" s="39" t="s">
        <v>31</v>
      </c>
      <c r="C110" s="8" t="s">
        <v>92</v>
      </c>
      <c r="D110" s="9">
        <v>15000</v>
      </c>
      <c r="E110" s="10">
        <v>15000</v>
      </c>
      <c r="F110" s="9">
        <f>E110-D110</f>
        <v>0</v>
      </c>
      <c r="G110" s="24"/>
      <c r="H110" s="24"/>
      <c r="I110" s="24"/>
      <c r="J110" s="24"/>
      <c r="K110" s="11">
        <f t="shared" si="16"/>
        <v>100</v>
      </c>
    </row>
    <row r="111" spans="1:11" ht="103.5" customHeight="1">
      <c r="A111" s="39"/>
      <c r="B111" s="39"/>
      <c r="C111" s="8" t="s">
        <v>93</v>
      </c>
      <c r="D111" s="9">
        <v>55000</v>
      </c>
      <c r="E111" s="10">
        <v>54950</v>
      </c>
      <c r="F111" s="9">
        <f>E111-D111</f>
        <v>-50</v>
      </c>
      <c r="G111" s="24"/>
      <c r="H111" s="24"/>
      <c r="I111" s="24"/>
      <c r="J111" s="24"/>
      <c r="K111" s="14">
        <f t="shared" si="16"/>
        <v>99.90909090909092</v>
      </c>
    </row>
    <row r="112" spans="1:11" ht="93" customHeight="1">
      <c r="A112" s="39"/>
      <c r="B112" s="39"/>
      <c r="C112" s="8" t="s">
        <v>94</v>
      </c>
      <c r="D112" s="9">
        <v>20000</v>
      </c>
      <c r="E112" s="10">
        <v>19946</v>
      </c>
      <c r="F112" s="9">
        <f>E112-D112</f>
        <v>-54</v>
      </c>
      <c r="G112" s="24"/>
      <c r="H112" s="24"/>
      <c r="I112" s="24"/>
      <c r="J112" s="24"/>
      <c r="K112" s="14">
        <f t="shared" si="16"/>
        <v>99.72999999999999</v>
      </c>
    </row>
    <row r="113" spans="1:11" ht="84" customHeight="1">
      <c r="A113" s="39"/>
      <c r="B113" s="39"/>
      <c r="C113" s="8" t="s">
        <v>95</v>
      </c>
      <c r="D113" s="9">
        <v>10000</v>
      </c>
      <c r="E113" s="10">
        <v>4790.9</v>
      </c>
      <c r="F113" s="9">
        <f>E113-D113</f>
        <v>-5209.1</v>
      </c>
      <c r="G113" s="24"/>
      <c r="H113" s="24"/>
      <c r="I113" s="24"/>
      <c r="J113" s="24"/>
      <c r="K113" s="14">
        <f t="shared" si="16"/>
        <v>47.909</v>
      </c>
    </row>
    <row r="114" spans="1:11" ht="66" customHeight="1">
      <c r="A114" s="39"/>
      <c r="B114" s="39"/>
      <c r="C114" s="16" t="s">
        <v>132</v>
      </c>
      <c r="D114" s="17">
        <f>D110+D111+D112+D113</f>
        <v>100000</v>
      </c>
      <c r="E114" s="17">
        <f aca="true" t="shared" si="25" ref="E114:J114">E110+E111+E112+E113</f>
        <v>94686.9</v>
      </c>
      <c r="F114" s="17">
        <f t="shared" si="25"/>
        <v>-5313.1</v>
      </c>
      <c r="G114" s="17">
        <f t="shared" si="25"/>
        <v>0</v>
      </c>
      <c r="H114" s="17">
        <f t="shared" si="25"/>
        <v>0</v>
      </c>
      <c r="I114" s="17">
        <f t="shared" si="25"/>
        <v>0</v>
      </c>
      <c r="J114" s="17">
        <f t="shared" si="25"/>
        <v>0</v>
      </c>
      <c r="K114" s="18">
        <f t="shared" si="16"/>
        <v>94.6869</v>
      </c>
    </row>
    <row r="115" spans="1:11" ht="70.5" customHeight="1">
      <c r="A115" s="39">
        <v>19</v>
      </c>
      <c r="B115" s="39" t="s">
        <v>32</v>
      </c>
      <c r="C115" s="8" t="s">
        <v>202</v>
      </c>
      <c r="D115" s="9">
        <v>30000</v>
      </c>
      <c r="E115" s="10">
        <v>30000</v>
      </c>
      <c r="F115" s="9">
        <f>E115-D115</f>
        <v>0</v>
      </c>
      <c r="G115" s="24"/>
      <c r="H115" s="24"/>
      <c r="I115" s="24"/>
      <c r="J115" s="24"/>
      <c r="K115" s="11">
        <f t="shared" si="16"/>
        <v>100</v>
      </c>
    </row>
    <row r="116" spans="1:11" ht="72" customHeight="1">
      <c r="A116" s="39"/>
      <c r="B116" s="39"/>
      <c r="C116" s="8" t="s">
        <v>203</v>
      </c>
      <c r="D116" s="9">
        <v>20000</v>
      </c>
      <c r="E116" s="10">
        <v>19980</v>
      </c>
      <c r="F116" s="9">
        <f>E116-D116</f>
        <v>-20</v>
      </c>
      <c r="G116" s="24"/>
      <c r="H116" s="24"/>
      <c r="I116" s="24"/>
      <c r="J116" s="24"/>
      <c r="K116" s="14">
        <f t="shared" si="16"/>
        <v>99.9</v>
      </c>
    </row>
    <row r="117" spans="1:11" ht="72" customHeight="1">
      <c r="A117" s="39"/>
      <c r="B117" s="39"/>
      <c r="C117" s="8" t="s">
        <v>68</v>
      </c>
      <c r="D117" s="9">
        <v>14708</v>
      </c>
      <c r="E117" s="10">
        <v>12480</v>
      </c>
      <c r="F117" s="9">
        <f>E117-D117</f>
        <v>-2228</v>
      </c>
      <c r="G117" s="24"/>
      <c r="H117" s="24"/>
      <c r="I117" s="24"/>
      <c r="J117" s="24"/>
      <c r="K117" s="14">
        <f t="shared" si="16"/>
        <v>84.85178134348655</v>
      </c>
    </row>
    <row r="118" spans="1:11" ht="72" customHeight="1">
      <c r="A118" s="39"/>
      <c r="B118" s="39"/>
      <c r="C118" s="8" t="s">
        <v>168</v>
      </c>
      <c r="D118" s="9">
        <v>35290</v>
      </c>
      <c r="E118" s="10">
        <v>35290</v>
      </c>
      <c r="F118" s="9">
        <f>E118-D118</f>
        <v>0</v>
      </c>
      <c r="G118" s="24"/>
      <c r="H118" s="24"/>
      <c r="I118" s="24"/>
      <c r="J118" s="24"/>
      <c r="K118" s="11">
        <f t="shared" si="16"/>
        <v>100</v>
      </c>
    </row>
    <row r="119" spans="1:11" s="19" customFormat="1" ht="46.5" customHeight="1">
      <c r="A119" s="39"/>
      <c r="B119" s="39"/>
      <c r="C119" s="16" t="s">
        <v>132</v>
      </c>
      <c r="D119" s="17">
        <f>D115+D116+D117+D118</f>
        <v>99998</v>
      </c>
      <c r="E119" s="17">
        <f aca="true" t="shared" si="26" ref="E119:J119">E115+E116+E117+E118</f>
        <v>97750</v>
      </c>
      <c r="F119" s="17">
        <f t="shared" si="26"/>
        <v>-2248</v>
      </c>
      <c r="G119" s="17">
        <f t="shared" si="26"/>
        <v>0</v>
      </c>
      <c r="H119" s="17">
        <f t="shared" si="26"/>
        <v>0</v>
      </c>
      <c r="I119" s="17">
        <f t="shared" si="26"/>
        <v>0</v>
      </c>
      <c r="J119" s="17">
        <f t="shared" si="26"/>
        <v>0</v>
      </c>
      <c r="K119" s="18">
        <f t="shared" si="16"/>
        <v>97.75195503910078</v>
      </c>
    </row>
    <row r="120" spans="1:14" ht="98.25" customHeight="1">
      <c r="A120" s="39">
        <v>20</v>
      </c>
      <c r="B120" s="39" t="s">
        <v>33</v>
      </c>
      <c r="C120" s="8" t="s">
        <v>96</v>
      </c>
      <c r="D120" s="9">
        <v>7000</v>
      </c>
      <c r="E120" s="10">
        <v>7000</v>
      </c>
      <c r="F120" s="9">
        <f>E120-D120</f>
        <v>0</v>
      </c>
      <c r="G120" s="24"/>
      <c r="H120" s="24"/>
      <c r="I120" s="24"/>
      <c r="J120" s="24"/>
      <c r="K120" s="11">
        <f t="shared" si="16"/>
        <v>100</v>
      </c>
      <c r="N120" s="1" t="s">
        <v>47</v>
      </c>
    </row>
    <row r="121" spans="1:11" ht="77.25" customHeight="1">
      <c r="A121" s="39"/>
      <c r="B121" s="39"/>
      <c r="C121" s="8" t="s">
        <v>97</v>
      </c>
      <c r="D121" s="9">
        <v>12000</v>
      </c>
      <c r="E121" s="10">
        <v>12000</v>
      </c>
      <c r="F121" s="9">
        <f>E121-D121</f>
        <v>0</v>
      </c>
      <c r="G121" s="24"/>
      <c r="H121" s="24"/>
      <c r="I121" s="24"/>
      <c r="J121" s="24"/>
      <c r="K121" s="11">
        <f t="shared" si="16"/>
        <v>100</v>
      </c>
    </row>
    <row r="122" spans="1:11" ht="90.75" customHeight="1">
      <c r="A122" s="39"/>
      <c r="B122" s="39"/>
      <c r="C122" s="8" t="s">
        <v>127</v>
      </c>
      <c r="D122" s="9">
        <v>26000</v>
      </c>
      <c r="E122" s="10">
        <v>25870</v>
      </c>
      <c r="F122" s="9">
        <f>E122-D122</f>
        <v>-130</v>
      </c>
      <c r="G122" s="24"/>
      <c r="H122" s="24"/>
      <c r="I122" s="24"/>
      <c r="J122" s="24"/>
      <c r="K122" s="14">
        <f t="shared" si="16"/>
        <v>99.5</v>
      </c>
    </row>
    <row r="123" spans="1:11" ht="91.5" customHeight="1">
      <c r="A123" s="39"/>
      <c r="B123" s="40"/>
      <c r="C123" s="8" t="s">
        <v>70</v>
      </c>
      <c r="D123" s="9">
        <v>20000</v>
      </c>
      <c r="E123" s="10">
        <v>20000</v>
      </c>
      <c r="F123" s="9">
        <f>E123-D123</f>
        <v>0</v>
      </c>
      <c r="G123" s="24"/>
      <c r="H123" s="24"/>
      <c r="I123" s="24"/>
      <c r="J123" s="24"/>
      <c r="K123" s="11">
        <f t="shared" si="16"/>
        <v>100</v>
      </c>
    </row>
    <row r="124" spans="1:11" ht="125.25" customHeight="1">
      <c r="A124" s="6"/>
      <c r="B124" s="10"/>
      <c r="C124" s="8" t="s">
        <v>204</v>
      </c>
      <c r="D124" s="9">
        <v>35000</v>
      </c>
      <c r="E124" s="10">
        <v>35000</v>
      </c>
      <c r="F124" s="9">
        <f>E124-D124</f>
        <v>0</v>
      </c>
      <c r="G124" s="24"/>
      <c r="H124" s="24"/>
      <c r="I124" s="24"/>
      <c r="J124" s="24"/>
      <c r="K124" s="11">
        <f t="shared" si="16"/>
        <v>100</v>
      </c>
    </row>
    <row r="125" spans="1:11" s="19" customFormat="1" ht="91.5" customHeight="1">
      <c r="A125" s="6"/>
      <c r="B125" s="6"/>
      <c r="C125" s="16" t="s">
        <v>132</v>
      </c>
      <c r="D125" s="17">
        <f>D120+D121+D122+D123+D124</f>
        <v>100000</v>
      </c>
      <c r="E125" s="17">
        <f aca="true" t="shared" si="27" ref="E125:J125">E120+E121+E122+E123+E124</f>
        <v>99870</v>
      </c>
      <c r="F125" s="17">
        <f t="shared" si="27"/>
        <v>-130</v>
      </c>
      <c r="G125" s="17">
        <f t="shared" si="27"/>
        <v>0</v>
      </c>
      <c r="H125" s="17">
        <f t="shared" si="27"/>
        <v>0</v>
      </c>
      <c r="I125" s="17">
        <f t="shared" si="27"/>
        <v>0</v>
      </c>
      <c r="J125" s="17">
        <f t="shared" si="27"/>
        <v>0</v>
      </c>
      <c r="K125" s="18">
        <f t="shared" si="16"/>
        <v>99.87</v>
      </c>
    </row>
    <row r="126" spans="1:11" ht="41.25" customHeight="1">
      <c r="A126" s="39">
        <v>21</v>
      </c>
      <c r="B126" s="39" t="s">
        <v>34</v>
      </c>
      <c r="C126" s="8" t="s">
        <v>98</v>
      </c>
      <c r="D126" s="9">
        <v>4950</v>
      </c>
      <c r="E126" s="10">
        <v>4919.2</v>
      </c>
      <c r="F126" s="9">
        <f>E126-D126</f>
        <v>-30.800000000000182</v>
      </c>
      <c r="G126" s="24"/>
      <c r="H126" s="24"/>
      <c r="I126" s="24"/>
      <c r="J126" s="24"/>
      <c r="K126" s="14">
        <f t="shared" si="16"/>
        <v>99.37777777777778</v>
      </c>
    </row>
    <row r="127" spans="1:11" ht="72.75" customHeight="1">
      <c r="A127" s="39"/>
      <c r="B127" s="39"/>
      <c r="C127" s="8" t="s">
        <v>99</v>
      </c>
      <c r="D127" s="9">
        <v>9790</v>
      </c>
      <c r="E127" s="10">
        <v>9750</v>
      </c>
      <c r="F127" s="9">
        <f aca="true" t="shared" si="28" ref="F127:F132">E127-D127</f>
        <v>-40</v>
      </c>
      <c r="G127" s="24"/>
      <c r="H127" s="24"/>
      <c r="I127" s="24"/>
      <c r="J127" s="24"/>
      <c r="K127" s="14">
        <f t="shared" si="16"/>
        <v>99.59141981613891</v>
      </c>
    </row>
    <row r="128" spans="1:11" ht="41.25" customHeight="1">
      <c r="A128" s="39"/>
      <c r="B128" s="39"/>
      <c r="C128" s="8" t="s">
        <v>113</v>
      </c>
      <c r="D128" s="9">
        <v>19000</v>
      </c>
      <c r="E128" s="10">
        <v>19000</v>
      </c>
      <c r="F128" s="9">
        <f t="shared" si="28"/>
        <v>0</v>
      </c>
      <c r="G128" s="24"/>
      <c r="H128" s="24"/>
      <c r="I128" s="24"/>
      <c r="J128" s="24"/>
      <c r="K128" s="11">
        <f t="shared" si="16"/>
        <v>100</v>
      </c>
    </row>
    <row r="129" spans="1:11" ht="60.75" customHeight="1">
      <c r="A129" s="39"/>
      <c r="B129" s="39"/>
      <c r="C129" s="8" t="s">
        <v>160</v>
      </c>
      <c r="D129" s="9">
        <v>5000</v>
      </c>
      <c r="E129" s="10">
        <v>5000</v>
      </c>
      <c r="F129" s="9">
        <f t="shared" si="28"/>
        <v>0</v>
      </c>
      <c r="G129" s="24"/>
      <c r="H129" s="24"/>
      <c r="I129" s="24"/>
      <c r="J129" s="24"/>
      <c r="K129" s="11">
        <f t="shared" si="16"/>
        <v>100</v>
      </c>
    </row>
    <row r="130" spans="1:11" ht="115.5" customHeight="1">
      <c r="A130" s="39"/>
      <c r="B130" s="39"/>
      <c r="C130" s="8" t="s">
        <v>205</v>
      </c>
      <c r="D130" s="9">
        <v>30000</v>
      </c>
      <c r="E130" s="10">
        <v>30000</v>
      </c>
      <c r="F130" s="9">
        <f t="shared" si="28"/>
        <v>0</v>
      </c>
      <c r="G130" s="24"/>
      <c r="H130" s="24"/>
      <c r="I130" s="24"/>
      <c r="J130" s="24"/>
      <c r="K130" s="11">
        <f t="shared" si="16"/>
        <v>100</v>
      </c>
    </row>
    <row r="131" spans="1:11" ht="100.5" customHeight="1">
      <c r="A131" s="39"/>
      <c r="B131" s="39"/>
      <c r="C131" s="8" t="s">
        <v>206</v>
      </c>
      <c r="D131" s="9">
        <v>20000</v>
      </c>
      <c r="E131" s="10">
        <v>19946</v>
      </c>
      <c r="F131" s="9">
        <f t="shared" si="28"/>
        <v>-54</v>
      </c>
      <c r="G131" s="24"/>
      <c r="H131" s="24"/>
      <c r="I131" s="24"/>
      <c r="J131" s="24"/>
      <c r="K131" s="14">
        <f t="shared" si="16"/>
        <v>99.72999999999999</v>
      </c>
    </row>
    <row r="132" spans="1:11" ht="100.5" customHeight="1">
      <c r="A132" s="39"/>
      <c r="B132" s="39"/>
      <c r="C132" s="8" t="s">
        <v>207</v>
      </c>
      <c r="D132" s="9">
        <v>11260</v>
      </c>
      <c r="E132" s="10">
        <v>11260</v>
      </c>
      <c r="F132" s="9">
        <f t="shared" si="28"/>
        <v>0</v>
      </c>
      <c r="G132" s="24"/>
      <c r="H132" s="24"/>
      <c r="I132" s="24"/>
      <c r="J132" s="24"/>
      <c r="K132" s="11">
        <f t="shared" si="16"/>
        <v>100</v>
      </c>
    </row>
    <row r="133" spans="1:11" s="19" customFormat="1" ht="56.25" customHeight="1">
      <c r="A133" s="39"/>
      <c r="B133" s="39"/>
      <c r="C133" s="16" t="s">
        <v>132</v>
      </c>
      <c r="D133" s="17">
        <f>D126+D127+D128+D129+D130+D131+D132</f>
        <v>100000</v>
      </c>
      <c r="E133" s="17">
        <f aca="true" t="shared" si="29" ref="E133:J133">E126+E127+E128+E129+E130+E131+E132</f>
        <v>99875.2</v>
      </c>
      <c r="F133" s="17">
        <f t="shared" si="29"/>
        <v>-124.80000000000018</v>
      </c>
      <c r="G133" s="17">
        <f t="shared" si="29"/>
        <v>0</v>
      </c>
      <c r="H133" s="17">
        <f t="shared" si="29"/>
        <v>0</v>
      </c>
      <c r="I133" s="17">
        <f t="shared" si="29"/>
        <v>0</v>
      </c>
      <c r="J133" s="17">
        <f t="shared" si="29"/>
        <v>0</v>
      </c>
      <c r="K133" s="18">
        <f aca="true" t="shared" si="30" ref="K133:K196">E133/D133*100</f>
        <v>99.87519999999999</v>
      </c>
    </row>
    <row r="134" spans="1:11" ht="75.75" customHeight="1">
      <c r="A134" s="39">
        <v>22</v>
      </c>
      <c r="B134" s="39" t="s">
        <v>38</v>
      </c>
      <c r="C134" s="8" t="s">
        <v>100</v>
      </c>
      <c r="D134" s="9">
        <v>100000</v>
      </c>
      <c r="E134" s="10">
        <v>88697</v>
      </c>
      <c r="F134" s="9">
        <f>E134-D134</f>
        <v>-11303</v>
      </c>
      <c r="G134" s="24"/>
      <c r="H134" s="24"/>
      <c r="I134" s="24"/>
      <c r="J134" s="24"/>
      <c r="K134" s="14">
        <f t="shared" si="30"/>
        <v>88.697</v>
      </c>
    </row>
    <row r="135" spans="1:11" s="19" customFormat="1" ht="45" customHeight="1">
      <c r="A135" s="39"/>
      <c r="B135" s="39"/>
      <c r="C135" s="16" t="s">
        <v>132</v>
      </c>
      <c r="D135" s="17">
        <f>D134</f>
        <v>100000</v>
      </c>
      <c r="E135" s="17">
        <f aca="true" t="shared" si="31" ref="E135:J135">E134</f>
        <v>88697</v>
      </c>
      <c r="F135" s="17">
        <f t="shared" si="31"/>
        <v>-11303</v>
      </c>
      <c r="G135" s="17">
        <f t="shared" si="31"/>
        <v>0</v>
      </c>
      <c r="H135" s="17">
        <f t="shared" si="31"/>
        <v>0</v>
      </c>
      <c r="I135" s="17">
        <f t="shared" si="31"/>
        <v>0</v>
      </c>
      <c r="J135" s="17">
        <f t="shared" si="31"/>
        <v>0</v>
      </c>
      <c r="K135" s="18">
        <f t="shared" si="30"/>
        <v>88.697</v>
      </c>
    </row>
    <row r="136" spans="1:11" ht="98.25" customHeight="1">
      <c r="A136" s="39">
        <v>23</v>
      </c>
      <c r="B136" s="39" t="s">
        <v>40</v>
      </c>
      <c r="C136" s="8" t="s">
        <v>101</v>
      </c>
      <c r="D136" s="9">
        <v>85000</v>
      </c>
      <c r="E136" s="10">
        <v>84950</v>
      </c>
      <c r="F136" s="9">
        <f>E136-D136</f>
        <v>-50</v>
      </c>
      <c r="G136" s="24"/>
      <c r="H136" s="24"/>
      <c r="I136" s="24"/>
      <c r="J136" s="24"/>
      <c r="K136" s="14">
        <f t="shared" si="30"/>
        <v>99.94117647058823</v>
      </c>
    </row>
    <row r="137" spans="1:11" ht="80.25" customHeight="1">
      <c r="A137" s="39"/>
      <c r="B137" s="39"/>
      <c r="C137" s="8" t="s">
        <v>52</v>
      </c>
      <c r="D137" s="9">
        <v>15000</v>
      </c>
      <c r="E137" s="10">
        <v>13562.92</v>
      </c>
      <c r="F137" s="9">
        <f>E137-D137</f>
        <v>-1437.08</v>
      </c>
      <c r="G137" s="24"/>
      <c r="H137" s="24"/>
      <c r="I137" s="24"/>
      <c r="J137" s="24"/>
      <c r="K137" s="14">
        <f t="shared" si="30"/>
        <v>90.41946666666666</v>
      </c>
    </row>
    <row r="138" spans="1:11" s="19" customFormat="1" ht="59.25" customHeight="1">
      <c r="A138" s="39"/>
      <c r="B138" s="39"/>
      <c r="C138" s="16" t="s">
        <v>132</v>
      </c>
      <c r="D138" s="17">
        <f>D136+D137</f>
        <v>100000</v>
      </c>
      <c r="E138" s="17">
        <f aca="true" t="shared" si="32" ref="E138:J138">E136+E137</f>
        <v>98512.92</v>
      </c>
      <c r="F138" s="17">
        <f t="shared" si="32"/>
        <v>-1487.08</v>
      </c>
      <c r="G138" s="17">
        <f t="shared" si="32"/>
        <v>0</v>
      </c>
      <c r="H138" s="17">
        <f t="shared" si="32"/>
        <v>0</v>
      </c>
      <c r="I138" s="17">
        <f t="shared" si="32"/>
        <v>0</v>
      </c>
      <c r="J138" s="17">
        <f t="shared" si="32"/>
        <v>0</v>
      </c>
      <c r="K138" s="18">
        <f t="shared" si="30"/>
        <v>98.51292</v>
      </c>
    </row>
    <row r="139" spans="1:11" ht="61.5" customHeight="1">
      <c r="A139" s="39">
        <v>24</v>
      </c>
      <c r="B139" s="39" t="s">
        <v>41</v>
      </c>
      <c r="C139" s="8" t="s">
        <v>123</v>
      </c>
      <c r="D139" s="9">
        <v>20000</v>
      </c>
      <c r="E139" s="10">
        <v>20000</v>
      </c>
      <c r="F139" s="9">
        <f>E139-D139</f>
        <v>0</v>
      </c>
      <c r="G139" s="24"/>
      <c r="H139" s="24"/>
      <c r="I139" s="24"/>
      <c r="J139" s="24"/>
      <c r="K139" s="11">
        <f t="shared" si="30"/>
        <v>100</v>
      </c>
    </row>
    <row r="140" spans="1:11" ht="96" customHeight="1">
      <c r="A140" s="39"/>
      <c r="B140" s="39"/>
      <c r="C140" s="8" t="s">
        <v>187</v>
      </c>
      <c r="D140" s="9">
        <v>80000</v>
      </c>
      <c r="E140" s="10">
        <v>80000</v>
      </c>
      <c r="F140" s="9">
        <f>E140-D140</f>
        <v>0</v>
      </c>
      <c r="G140" s="24"/>
      <c r="H140" s="24"/>
      <c r="I140" s="24"/>
      <c r="J140" s="24"/>
      <c r="K140" s="11">
        <f t="shared" si="30"/>
        <v>100</v>
      </c>
    </row>
    <row r="141" spans="1:11" s="19" customFormat="1" ht="61.5" customHeight="1">
      <c r="A141" s="39"/>
      <c r="B141" s="39"/>
      <c r="C141" s="16" t="s">
        <v>132</v>
      </c>
      <c r="D141" s="17">
        <f>D139+D140</f>
        <v>100000</v>
      </c>
      <c r="E141" s="17">
        <f aca="true" t="shared" si="33" ref="E141:J141">E139+E140</f>
        <v>100000</v>
      </c>
      <c r="F141" s="17">
        <f t="shared" si="33"/>
        <v>0</v>
      </c>
      <c r="G141" s="17">
        <f t="shared" si="33"/>
        <v>0</v>
      </c>
      <c r="H141" s="17">
        <f t="shared" si="33"/>
        <v>0</v>
      </c>
      <c r="I141" s="17">
        <f t="shared" si="33"/>
        <v>0</v>
      </c>
      <c r="J141" s="17">
        <f t="shared" si="33"/>
        <v>0</v>
      </c>
      <c r="K141" s="11">
        <f t="shared" si="30"/>
        <v>100</v>
      </c>
    </row>
    <row r="142" spans="1:11" ht="71.25" customHeight="1">
      <c r="A142" s="39">
        <v>25</v>
      </c>
      <c r="B142" s="39" t="s">
        <v>43</v>
      </c>
      <c r="C142" s="8" t="s">
        <v>45</v>
      </c>
      <c r="D142" s="9">
        <v>45000</v>
      </c>
      <c r="E142" s="10">
        <v>45000</v>
      </c>
      <c r="F142" s="9">
        <f>E142-D142</f>
        <v>0</v>
      </c>
      <c r="G142" s="24"/>
      <c r="H142" s="24"/>
      <c r="I142" s="24"/>
      <c r="J142" s="24"/>
      <c r="K142" s="11">
        <f t="shared" si="30"/>
        <v>100</v>
      </c>
    </row>
    <row r="143" spans="1:11" ht="69.75" customHeight="1">
      <c r="A143" s="39"/>
      <c r="B143" s="40"/>
      <c r="C143" s="8" t="s">
        <v>53</v>
      </c>
      <c r="D143" s="9">
        <v>37000</v>
      </c>
      <c r="E143" s="10">
        <v>37000</v>
      </c>
      <c r="F143" s="9">
        <f>E143-D143</f>
        <v>0</v>
      </c>
      <c r="G143" s="24"/>
      <c r="H143" s="24"/>
      <c r="I143" s="24"/>
      <c r="J143" s="24"/>
      <c r="K143" s="11">
        <f t="shared" si="30"/>
        <v>100</v>
      </c>
    </row>
    <row r="144" spans="1:11" ht="132.75" customHeight="1">
      <c r="A144" s="40"/>
      <c r="B144" s="40"/>
      <c r="C144" s="8" t="s">
        <v>117</v>
      </c>
      <c r="D144" s="9">
        <v>18000</v>
      </c>
      <c r="E144" s="10">
        <v>12126.78</v>
      </c>
      <c r="F144" s="9">
        <f>E144-D144</f>
        <v>-5873.219999999999</v>
      </c>
      <c r="G144" s="24"/>
      <c r="H144" s="24"/>
      <c r="I144" s="24"/>
      <c r="J144" s="24"/>
      <c r="K144" s="14">
        <f t="shared" si="30"/>
        <v>67.37100000000001</v>
      </c>
    </row>
    <row r="145" spans="1:11" s="19" customFormat="1" ht="57" customHeight="1">
      <c r="A145" s="6"/>
      <c r="B145" s="6"/>
      <c r="C145" s="16" t="s">
        <v>132</v>
      </c>
      <c r="D145" s="17">
        <f>D142+D143+D144</f>
        <v>100000</v>
      </c>
      <c r="E145" s="17">
        <f aca="true" t="shared" si="34" ref="E145:J145">E142+E143+E144</f>
        <v>94126.78</v>
      </c>
      <c r="F145" s="17">
        <f t="shared" si="34"/>
        <v>-5873.219999999999</v>
      </c>
      <c r="G145" s="17">
        <f t="shared" si="34"/>
        <v>0</v>
      </c>
      <c r="H145" s="17">
        <f t="shared" si="34"/>
        <v>0</v>
      </c>
      <c r="I145" s="17">
        <f t="shared" si="34"/>
        <v>0</v>
      </c>
      <c r="J145" s="17">
        <f t="shared" si="34"/>
        <v>0</v>
      </c>
      <c r="K145" s="18">
        <f t="shared" si="30"/>
        <v>94.12678</v>
      </c>
    </row>
    <row r="146" spans="1:11" ht="71.25" customHeight="1">
      <c r="A146" s="39">
        <v>26</v>
      </c>
      <c r="B146" s="39" t="s">
        <v>48</v>
      </c>
      <c r="C146" s="8" t="s">
        <v>193</v>
      </c>
      <c r="D146" s="9">
        <f>12000+9000</f>
        <v>21000</v>
      </c>
      <c r="E146" s="10">
        <v>20841.84</v>
      </c>
      <c r="F146" s="9">
        <f aca="true" t="shared" si="35" ref="F146:F151">E146-D146</f>
        <v>-158.15999999999985</v>
      </c>
      <c r="G146" s="24"/>
      <c r="H146" s="24"/>
      <c r="I146" s="24"/>
      <c r="J146" s="24"/>
      <c r="K146" s="14">
        <f t="shared" si="30"/>
        <v>99.24685714285715</v>
      </c>
    </row>
    <row r="147" spans="1:11" ht="68.25" customHeight="1">
      <c r="A147" s="39"/>
      <c r="B147" s="40"/>
      <c r="C147" s="8" t="s">
        <v>58</v>
      </c>
      <c r="D147" s="9">
        <v>12000</v>
      </c>
      <c r="E147" s="10">
        <v>11642</v>
      </c>
      <c r="F147" s="9">
        <f t="shared" si="35"/>
        <v>-358</v>
      </c>
      <c r="G147" s="24"/>
      <c r="H147" s="24"/>
      <c r="I147" s="24"/>
      <c r="J147" s="24"/>
      <c r="K147" s="14">
        <f t="shared" si="30"/>
        <v>97.01666666666667</v>
      </c>
    </row>
    <row r="148" spans="1:11" ht="109.5" customHeight="1">
      <c r="A148" s="39"/>
      <c r="B148" s="40"/>
      <c r="C148" s="8" t="s">
        <v>110</v>
      </c>
      <c r="D148" s="9">
        <v>16000</v>
      </c>
      <c r="E148" s="10">
        <v>14919.2</v>
      </c>
      <c r="F148" s="9">
        <f t="shared" si="35"/>
        <v>-1080.7999999999993</v>
      </c>
      <c r="G148" s="24"/>
      <c r="H148" s="24"/>
      <c r="I148" s="24"/>
      <c r="J148" s="24"/>
      <c r="K148" s="14">
        <f t="shared" si="30"/>
        <v>93.245</v>
      </c>
    </row>
    <row r="149" spans="1:11" ht="105" customHeight="1">
      <c r="A149" s="39"/>
      <c r="B149" s="40"/>
      <c r="C149" s="8" t="s">
        <v>102</v>
      </c>
      <c r="D149" s="9">
        <v>25000</v>
      </c>
      <c r="E149" s="10">
        <v>24998.45</v>
      </c>
      <c r="F149" s="9">
        <f t="shared" si="35"/>
        <v>-1.5499999999992724</v>
      </c>
      <c r="G149" s="24"/>
      <c r="H149" s="24"/>
      <c r="I149" s="24"/>
      <c r="J149" s="24"/>
      <c r="K149" s="11">
        <f t="shared" si="30"/>
        <v>99.9938</v>
      </c>
    </row>
    <row r="150" spans="1:11" ht="131.25" customHeight="1">
      <c r="A150" s="39"/>
      <c r="B150" s="40"/>
      <c r="C150" s="8" t="s">
        <v>103</v>
      </c>
      <c r="D150" s="9">
        <v>20000</v>
      </c>
      <c r="E150" s="10">
        <v>19782.4</v>
      </c>
      <c r="F150" s="9">
        <f t="shared" si="35"/>
        <v>-217.59999999999854</v>
      </c>
      <c r="G150" s="24"/>
      <c r="H150" s="24"/>
      <c r="I150" s="24"/>
      <c r="J150" s="24"/>
      <c r="K150" s="14">
        <f t="shared" si="30"/>
        <v>98.912</v>
      </c>
    </row>
    <row r="151" spans="1:11" ht="106.5" customHeight="1">
      <c r="A151" s="40"/>
      <c r="B151" s="40"/>
      <c r="C151" s="8" t="s">
        <v>120</v>
      </c>
      <c r="D151" s="9">
        <v>1000</v>
      </c>
      <c r="E151" s="10">
        <v>1000</v>
      </c>
      <c r="F151" s="9">
        <f t="shared" si="35"/>
        <v>0</v>
      </c>
      <c r="G151" s="24"/>
      <c r="H151" s="24"/>
      <c r="I151" s="24"/>
      <c r="J151" s="24"/>
      <c r="K151" s="11">
        <f t="shared" si="30"/>
        <v>100</v>
      </c>
    </row>
    <row r="152" spans="1:11" s="19" customFormat="1" ht="46.5" customHeight="1">
      <c r="A152" s="6"/>
      <c r="B152" s="6"/>
      <c r="C152" s="16" t="s">
        <v>132</v>
      </c>
      <c r="D152" s="17">
        <f>D146+D147+D148+D149+D150+D151</f>
        <v>95000</v>
      </c>
      <c r="E152" s="17">
        <f aca="true" t="shared" si="36" ref="E152:J152">E146+E147+E148+E149+E150+E151</f>
        <v>93183.89000000001</v>
      </c>
      <c r="F152" s="17">
        <f t="shared" si="36"/>
        <v>-1816.109999999997</v>
      </c>
      <c r="G152" s="17">
        <f t="shared" si="36"/>
        <v>0</v>
      </c>
      <c r="H152" s="17">
        <f t="shared" si="36"/>
        <v>0</v>
      </c>
      <c r="I152" s="17">
        <f t="shared" si="36"/>
        <v>0</v>
      </c>
      <c r="J152" s="17">
        <f t="shared" si="36"/>
        <v>0</v>
      </c>
      <c r="K152" s="18">
        <f t="shared" si="30"/>
        <v>98.0883052631579</v>
      </c>
    </row>
    <row r="153" spans="1:11" ht="72.75" customHeight="1">
      <c r="A153" s="39">
        <v>27</v>
      </c>
      <c r="B153" s="39" t="s">
        <v>49</v>
      </c>
      <c r="C153" s="8" t="s">
        <v>54</v>
      </c>
      <c r="D153" s="9">
        <v>30000</v>
      </c>
      <c r="E153" s="10">
        <v>29946</v>
      </c>
      <c r="F153" s="9">
        <f>E153-D153</f>
        <v>-54</v>
      </c>
      <c r="G153" s="24"/>
      <c r="H153" s="24"/>
      <c r="I153" s="24"/>
      <c r="J153" s="24"/>
      <c r="K153" s="14">
        <f t="shared" si="30"/>
        <v>99.82</v>
      </c>
    </row>
    <row r="154" spans="1:11" ht="75.75" customHeight="1">
      <c r="A154" s="39"/>
      <c r="B154" s="39"/>
      <c r="C154" s="8" t="s">
        <v>104</v>
      </c>
      <c r="D154" s="9">
        <v>70000</v>
      </c>
      <c r="E154" s="10">
        <v>69004.8</v>
      </c>
      <c r="F154" s="9">
        <f>E154-D154</f>
        <v>-995.1999999999971</v>
      </c>
      <c r="G154" s="24"/>
      <c r="H154" s="24"/>
      <c r="I154" s="24"/>
      <c r="J154" s="24"/>
      <c r="K154" s="14">
        <f t="shared" si="30"/>
        <v>98.57828571428571</v>
      </c>
    </row>
    <row r="155" spans="1:11" s="19" customFormat="1" ht="74.25" customHeight="1">
      <c r="A155" s="39"/>
      <c r="B155" s="39"/>
      <c r="C155" s="16" t="s">
        <v>132</v>
      </c>
      <c r="D155" s="17">
        <f>D153+D154</f>
        <v>100000</v>
      </c>
      <c r="E155" s="17">
        <f aca="true" t="shared" si="37" ref="E155:J155">E153+E154</f>
        <v>98950.8</v>
      </c>
      <c r="F155" s="17">
        <f t="shared" si="37"/>
        <v>-1049.199999999997</v>
      </c>
      <c r="G155" s="17">
        <f t="shared" si="37"/>
        <v>0</v>
      </c>
      <c r="H155" s="17">
        <f t="shared" si="37"/>
        <v>0</v>
      </c>
      <c r="I155" s="17">
        <f t="shared" si="37"/>
        <v>0</v>
      </c>
      <c r="J155" s="17">
        <f t="shared" si="37"/>
        <v>0</v>
      </c>
      <c r="K155" s="23">
        <f t="shared" si="30"/>
        <v>98.9508</v>
      </c>
    </row>
    <row r="156" spans="1:11" ht="99" customHeight="1">
      <c r="A156" s="39">
        <v>28</v>
      </c>
      <c r="B156" s="39" t="s">
        <v>50</v>
      </c>
      <c r="C156" s="8" t="s">
        <v>109</v>
      </c>
      <c r="D156" s="9">
        <v>15000</v>
      </c>
      <c r="E156" s="10">
        <v>15000</v>
      </c>
      <c r="F156" s="9">
        <f aca="true" t="shared" si="38" ref="F156:F161">E156-D156</f>
        <v>0</v>
      </c>
      <c r="G156" s="24"/>
      <c r="H156" s="24"/>
      <c r="I156" s="24"/>
      <c r="J156" s="24"/>
      <c r="K156" s="11">
        <f t="shared" si="30"/>
        <v>100</v>
      </c>
    </row>
    <row r="157" spans="1:11" ht="127.5" customHeight="1">
      <c r="A157" s="39"/>
      <c r="B157" s="39"/>
      <c r="C157" s="8" t="s">
        <v>111</v>
      </c>
      <c r="D157" s="9">
        <f>72200-8058</f>
        <v>64142</v>
      </c>
      <c r="E157" s="10">
        <v>64142</v>
      </c>
      <c r="F157" s="9">
        <f t="shared" si="38"/>
        <v>0</v>
      </c>
      <c r="G157" s="24"/>
      <c r="H157" s="24"/>
      <c r="I157" s="24"/>
      <c r="J157" s="24"/>
      <c r="K157" s="11">
        <f t="shared" si="30"/>
        <v>100</v>
      </c>
    </row>
    <row r="158" spans="1:11" ht="76.5" customHeight="1">
      <c r="A158" s="39"/>
      <c r="B158" s="39"/>
      <c r="C158" s="8" t="s">
        <v>44</v>
      </c>
      <c r="D158" s="9">
        <v>2558</v>
      </c>
      <c r="E158" s="10">
        <v>2558</v>
      </c>
      <c r="F158" s="9">
        <f t="shared" si="38"/>
        <v>0</v>
      </c>
      <c r="G158" s="2"/>
      <c r="H158" s="2"/>
      <c r="I158" s="2"/>
      <c r="J158" s="2"/>
      <c r="K158" s="11">
        <f t="shared" si="30"/>
        <v>100</v>
      </c>
    </row>
    <row r="159" spans="1:11" ht="76.5" customHeight="1">
      <c r="A159" s="39"/>
      <c r="B159" s="39"/>
      <c r="C159" s="8" t="s">
        <v>46</v>
      </c>
      <c r="D159" s="9">
        <v>5500</v>
      </c>
      <c r="E159" s="10">
        <v>5500</v>
      </c>
      <c r="F159" s="9">
        <f t="shared" si="38"/>
        <v>0</v>
      </c>
      <c r="G159" s="2"/>
      <c r="H159" s="2"/>
      <c r="I159" s="2"/>
      <c r="J159" s="2"/>
      <c r="K159" s="11">
        <f t="shared" si="30"/>
        <v>100</v>
      </c>
    </row>
    <row r="160" spans="1:11" ht="134.25" customHeight="1">
      <c r="A160" s="39"/>
      <c r="B160" s="39"/>
      <c r="C160" s="8" t="s">
        <v>57</v>
      </c>
      <c r="D160" s="9">
        <v>12800</v>
      </c>
      <c r="E160" s="10">
        <v>12800</v>
      </c>
      <c r="F160" s="9">
        <f t="shared" si="38"/>
        <v>0</v>
      </c>
      <c r="G160" s="24"/>
      <c r="H160" s="24"/>
      <c r="I160" s="24"/>
      <c r="J160" s="24"/>
      <c r="K160" s="11">
        <f t="shared" si="30"/>
        <v>100</v>
      </c>
    </row>
    <row r="161" spans="1:11" ht="80.25" customHeight="1">
      <c r="A161" s="39"/>
      <c r="B161" s="39"/>
      <c r="C161" s="8" t="s">
        <v>69</v>
      </c>
      <c r="D161" s="9">
        <v>11145</v>
      </c>
      <c r="E161" s="10">
        <v>11145</v>
      </c>
      <c r="F161" s="9">
        <f t="shared" si="38"/>
        <v>0</v>
      </c>
      <c r="G161" s="24"/>
      <c r="H161" s="24"/>
      <c r="I161" s="24"/>
      <c r="J161" s="24"/>
      <c r="K161" s="11">
        <f t="shared" si="30"/>
        <v>100</v>
      </c>
    </row>
    <row r="162" spans="1:11" s="19" customFormat="1" ht="49.5" customHeight="1">
      <c r="A162" s="39"/>
      <c r="B162" s="39"/>
      <c r="C162" s="16" t="s">
        <v>132</v>
      </c>
      <c r="D162" s="17">
        <f>D156+D157+D158+D159+D160+D161</f>
        <v>111145</v>
      </c>
      <c r="E162" s="17">
        <f aca="true" t="shared" si="39" ref="E162:J162">E156+E157+E158+E159+E160+E161</f>
        <v>111145</v>
      </c>
      <c r="F162" s="17">
        <f t="shared" si="39"/>
        <v>0</v>
      </c>
      <c r="G162" s="17">
        <f t="shared" si="39"/>
        <v>0</v>
      </c>
      <c r="H162" s="17">
        <f t="shared" si="39"/>
        <v>0</v>
      </c>
      <c r="I162" s="17">
        <f t="shared" si="39"/>
        <v>0</v>
      </c>
      <c r="J162" s="17">
        <f t="shared" si="39"/>
        <v>0</v>
      </c>
      <c r="K162" s="23">
        <f t="shared" si="30"/>
        <v>100</v>
      </c>
    </row>
    <row r="163" spans="1:11" ht="68.25" customHeight="1">
      <c r="A163" s="39">
        <v>29</v>
      </c>
      <c r="B163" s="39" t="s">
        <v>56</v>
      </c>
      <c r="C163" s="8" t="s">
        <v>105</v>
      </c>
      <c r="D163" s="9">
        <v>20000</v>
      </c>
      <c r="E163" s="10">
        <v>20000</v>
      </c>
      <c r="F163" s="9">
        <f>E163-D163</f>
        <v>0</v>
      </c>
      <c r="G163" s="24"/>
      <c r="H163" s="24"/>
      <c r="I163" s="24"/>
      <c r="J163" s="24"/>
      <c r="K163" s="11">
        <f t="shared" si="30"/>
        <v>100</v>
      </c>
    </row>
    <row r="164" spans="1:11" ht="99" customHeight="1">
      <c r="A164" s="39"/>
      <c r="B164" s="39"/>
      <c r="C164" s="8" t="s">
        <v>167</v>
      </c>
      <c r="D164" s="9">
        <v>39718</v>
      </c>
      <c r="E164" s="10">
        <v>39700</v>
      </c>
      <c r="F164" s="9">
        <f>E164-D164</f>
        <v>-18</v>
      </c>
      <c r="G164" s="24"/>
      <c r="H164" s="24"/>
      <c r="I164" s="24"/>
      <c r="J164" s="24"/>
      <c r="K164" s="11">
        <f t="shared" si="30"/>
        <v>99.95468049750743</v>
      </c>
    </row>
    <row r="165" spans="1:11" ht="96.75" customHeight="1">
      <c r="A165" s="39"/>
      <c r="B165" s="39"/>
      <c r="C165" s="8" t="s">
        <v>175</v>
      </c>
      <c r="D165" s="9">
        <v>40000</v>
      </c>
      <c r="E165" s="10">
        <v>40000</v>
      </c>
      <c r="F165" s="9">
        <f>E165-D165</f>
        <v>0</v>
      </c>
      <c r="G165" s="24"/>
      <c r="H165" s="24"/>
      <c r="I165" s="24"/>
      <c r="J165" s="24"/>
      <c r="K165" s="11">
        <f t="shared" si="30"/>
        <v>100</v>
      </c>
    </row>
    <row r="166" spans="1:11" s="19" customFormat="1" ht="55.5" customHeight="1">
      <c r="A166" s="39"/>
      <c r="B166" s="39"/>
      <c r="C166" s="16" t="s">
        <v>132</v>
      </c>
      <c r="D166" s="17">
        <f>D163+D164+D165</f>
        <v>99718</v>
      </c>
      <c r="E166" s="17">
        <f aca="true" t="shared" si="40" ref="E166:J166">E163+E164+E165</f>
        <v>99700</v>
      </c>
      <c r="F166" s="17">
        <f t="shared" si="40"/>
        <v>-18</v>
      </c>
      <c r="G166" s="17">
        <f t="shared" si="40"/>
        <v>0</v>
      </c>
      <c r="H166" s="17">
        <f t="shared" si="40"/>
        <v>0</v>
      </c>
      <c r="I166" s="17">
        <f t="shared" si="40"/>
        <v>0</v>
      </c>
      <c r="J166" s="17">
        <f t="shared" si="40"/>
        <v>0</v>
      </c>
      <c r="K166" s="23">
        <f t="shared" si="30"/>
        <v>99.981949096452</v>
      </c>
    </row>
    <row r="167" spans="1:11" ht="146.25" customHeight="1">
      <c r="A167" s="39">
        <v>30</v>
      </c>
      <c r="B167" s="39" t="s">
        <v>59</v>
      </c>
      <c r="C167" s="8" t="s">
        <v>106</v>
      </c>
      <c r="D167" s="9">
        <v>100000</v>
      </c>
      <c r="E167" s="10">
        <v>70409.13</v>
      </c>
      <c r="F167" s="9">
        <f>E167-D167</f>
        <v>-29590.869999999995</v>
      </c>
      <c r="G167" s="24"/>
      <c r="H167" s="24"/>
      <c r="I167" s="24"/>
      <c r="J167" s="24"/>
      <c r="K167" s="14">
        <f t="shared" si="30"/>
        <v>70.40913</v>
      </c>
    </row>
    <row r="168" spans="1:11" s="19" customFormat="1" ht="76.5" customHeight="1">
      <c r="A168" s="39"/>
      <c r="B168" s="39"/>
      <c r="C168" s="16" t="s">
        <v>132</v>
      </c>
      <c r="D168" s="17">
        <f>D167</f>
        <v>100000</v>
      </c>
      <c r="E168" s="17">
        <f aca="true" t="shared" si="41" ref="E168:J168">E167</f>
        <v>70409.13</v>
      </c>
      <c r="F168" s="17">
        <f t="shared" si="41"/>
        <v>-29590.869999999995</v>
      </c>
      <c r="G168" s="17">
        <f t="shared" si="41"/>
        <v>0</v>
      </c>
      <c r="H168" s="17">
        <f t="shared" si="41"/>
        <v>0</v>
      </c>
      <c r="I168" s="17">
        <f t="shared" si="41"/>
        <v>0</v>
      </c>
      <c r="J168" s="17">
        <f t="shared" si="41"/>
        <v>0</v>
      </c>
      <c r="K168" s="18">
        <f t="shared" si="30"/>
        <v>70.40913</v>
      </c>
    </row>
    <row r="169" spans="1:11" ht="93" customHeight="1">
      <c r="A169" s="39">
        <v>31</v>
      </c>
      <c r="B169" s="39" t="s">
        <v>61</v>
      </c>
      <c r="C169" s="8" t="s">
        <v>107</v>
      </c>
      <c r="D169" s="9">
        <v>12000</v>
      </c>
      <c r="E169" s="10">
        <v>12000</v>
      </c>
      <c r="F169" s="9">
        <f>E169-D169</f>
        <v>0</v>
      </c>
      <c r="G169" s="24"/>
      <c r="H169" s="24"/>
      <c r="I169" s="24"/>
      <c r="J169" s="24"/>
      <c r="K169" s="11">
        <f t="shared" si="30"/>
        <v>100</v>
      </c>
    </row>
    <row r="170" spans="1:11" ht="101.25" customHeight="1">
      <c r="A170" s="39"/>
      <c r="B170" s="39"/>
      <c r="C170" s="8" t="s">
        <v>65</v>
      </c>
      <c r="D170" s="9">
        <v>4000</v>
      </c>
      <c r="E170" s="10">
        <v>4000</v>
      </c>
      <c r="F170" s="9">
        <f aca="true" t="shared" si="42" ref="F170:F177">E170-D170</f>
        <v>0</v>
      </c>
      <c r="G170" s="24"/>
      <c r="H170" s="24"/>
      <c r="I170" s="24"/>
      <c r="J170" s="24"/>
      <c r="K170" s="11">
        <f t="shared" si="30"/>
        <v>100</v>
      </c>
    </row>
    <row r="171" spans="1:11" ht="81" customHeight="1">
      <c r="A171" s="39"/>
      <c r="B171" s="39"/>
      <c r="C171" s="8" t="s">
        <v>71</v>
      </c>
      <c r="D171" s="9">
        <v>8000</v>
      </c>
      <c r="E171" s="10">
        <v>7499.95</v>
      </c>
      <c r="F171" s="9">
        <f t="shared" si="42"/>
        <v>-500.0500000000002</v>
      </c>
      <c r="G171" s="24"/>
      <c r="H171" s="24"/>
      <c r="I171" s="24"/>
      <c r="J171" s="24"/>
      <c r="K171" s="14">
        <f t="shared" si="30"/>
        <v>93.749375</v>
      </c>
    </row>
    <row r="172" spans="1:11" ht="63" customHeight="1">
      <c r="A172" s="39"/>
      <c r="B172" s="39"/>
      <c r="C172" s="8" t="s">
        <v>133</v>
      </c>
      <c r="D172" s="9">
        <v>15700</v>
      </c>
      <c r="E172" s="10">
        <v>15700</v>
      </c>
      <c r="F172" s="9">
        <f t="shared" si="42"/>
        <v>0</v>
      </c>
      <c r="G172" s="24"/>
      <c r="H172" s="24"/>
      <c r="I172" s="24"/>
      <c r="J172" s="24"/>
      <c r="K172" s="11">
        <f t="shared" si="30"/>
        <v>100</v>
      </c>
    </row>
    <row r="173" spans="1:11" ht="63" customHeight="1">
      <c r="A173" s="39"/>
      <c r="B173" s="39"/>
      <c r="C173" s="8" t="s">
        <v>126</v>
      </c>
      <c r="D173" s="9">
        <v>2150</v>
      </c>
      <c r="E173" s="10">
        <v>2043</v>
      </c>
      <c r="F173" s="9">
        <f t="shared" si="42"/>
        <v>-107</v>
      </c>
      <c r="G173" s="24"/>
      <c r="H173" s="24"/>
      <c r="I173" s="24"/>
      <c r="J173" s="24"/>
      <c r="K173" s="14">
        <f t="shared" si="30"/>
        <v>95.02325581395348</v>
      </c>
    </row>
    <row r="174" spans="1:11" ht="109.5" customHeight="1">
      <c r="A174" s="39"/>
      <c r="B174" s="39"/>
      <c r="C174" s="8" t="s">
        <v>127</v>
      </c>
      <c r="D174" s="9">
        <v>10000</v>
      </c>
      <c r="E174" s="10">
        <v>10000</v>
      </c>
      <c r="F174" s="9">
        <f t="shared" si="42"/>
        <v>0</v>
      </c>
      <c r="G174" s="24"/>
      <c r="H174" s="24"/>
      <c r="I174" s="24"/>
      <c r="J174" s="24"/>
      <c r="K174" s="11">
        <f t="shared" si="30"/>
        <v>100</v>
      </c>
    </row>
    <row r="175" spans="1:11" ht="97.5" customHeight="1">
      <c r="A175" s="39"/>
      <c r="B175" s="39"/>
      <c r="C175" s="8" t="s">
        <v>129</v>
      </c>
      <c r="D175" s="9">
        <v>28150</v>
      </c>
      <c r="E175" s="10">
        <v>28150</v>
      </c>
      <c r="F175" s="9">
        <f t="shared" si="42"/>
        <v>0</v>
      </c>
      <c r="G175" s="24"/>
      <c r="H175" s="24"/>
      <c r="I175" s="24"/>
      <c r="J175" s="24"/>
      <c r="K175" s="11">
        <f t="shared" si="30"/>
        <v>100</v>
      </c>
    </row>
    <row r="176" spans="1:11" ht="81" customHeight="1">
      <c r="A176" s="39"/>
      <c r="B176" s="39"/>
      <c r="C176" s="8" t="s">
        <v>130</v>
      </c>
      <c r="D176" s="9">
        <v>10000</v>
      </c>
      <c r="E176" s="10">
        <v>10000</v>
      </c>
      <c r="F176" s="9">
        <f t="shared" si="42"/>
        <v>0</v>
      </c>
      <c r="G176" s="24"/>
      <c r="H176" s="24"/>
      <c r="I176" s="24"/>
      <c r="J176" s="24"/>
      <c r="K176" s="11">
        <f t="shared" si="30"/>
        <v>100</v>
      </c>
    </row>
    <row r="177" spans="1:11" ht="63" customHeight="1">
      <c r="A177" s="39"/>
      <c r="B177" s="39"/>
      <c r="C177" s="8" t="s">
        <v>131</v>
      </c>
      <c r="D177" s="9">
        <v>10000</v>
      </c>
      <c r="E177" s="10">
        <v>9900</v>
      </c>
      <c r="F177" s="9">
        <f t="shared" si="42"/>
        <v>-100</v>
      </c>
      <c r="G177" s="24"/>
      <c r="H177" s="24"/>
      <c r="I177" s="24"/>
      <c r="J177" s="24"/>
      <c r="K177" s="11">
        <f t="shared" si="30"/>
        <v>99</v>
      </c>
    </row>
    <row r="178" spans="1:11" s="19" customFormat="1" ht="63" customHeight="1">
      <c r="A178" s="39"/>
      <c r="B178" s="39"/>
      <c r="C178" s="16" t="s">
        <v>132</v>
      </c>
      <c r="D178" s="17">
        <f>D169+D170+D171+D172+D173+D174+D175+D176+D177</f>
        <v>100000</v>
      </c>
      <c r="E178" s="17">
        <f aca="true" t="shared" si="43" ref="E178:J178">E169+E170+E171+E172+E173+E174+E175+E176+E177</f>
        <v>99292.95</v>
      </c>
      <c r="F178" s="17">
        <f t="shared" si="43"/>
        <v>-707.0500000000002</v>
      </c>
      <c r="G178" s="17">
        <f t="shared" si="43"/>
        <v>0</v>
      </c>
      <c r="H178" s="17">
        <f t="shared" si="43"/>
        <v>0</v>
      </c>
      <c r="I178" s="17">
        <f t="shared" si="43"/>
        <v>0</v>
      </c>
      <c r="J178" s="17">
        <f t="shared" si="43"/>
        <v>0</v>
      </c>
      <c r="K178" s="18">
        <f t="shared" si="30"/>
        <v>99.29295</v>
      </c>
    </row>
    <row r="179" spans="1:11" ht="42.75" customHeight="1">
      <c r="A179" s="39">
        <v>32</v>
      </c>
      <c r="B179" s="39" t="s">
        <v>62</v>
      </c>
      <c r="C179" s="8" t="s">
        <v>108</v>
      </c>
      <c r="D179" s="9">
        <v>14080</v>
      </c>
      <c r="E179" s="10">
        <v>14080</v>
      </c>
      <c r="F179" s="9">
        <f aca="true" t="shared" si="44" ref="F179:F184">E179-D179</f>
        <v>0</v>
      </c>
      <c r="G179" s="24"/>
      <c r="H179" s="24"/>
      <c r="I179" s="24"/>
      <c r="J179" s="24"/>
      <c r="K179" s="11">
        <f t="shared" si="30"/>
        <v>100</v>
      </c>
    </row>
    <row r="180" spans="1:11" ht="72.75" customHeight="1">
      <c r="A180" s="39"/>
      <c r="B180" s="39"/>
      <c r="C180" s="8" t="s">
        <v>128</v>
      </c>
      <c r="D180" s="9">
        <v>10000</v>
      </c>
      <c r="E180" s="10">
        <v>9600</v>
      </c>
      <c r="F180" s="9">
        <f t="shared" si="44"/>
        <v>-400</v>
      </c>
      <c r="G180" s="24"/>
      <c r="H180" s="24"/>
      <c r="I180" s="24"/>
      <c r="J180" s="24"/>
      <c r="K180" s="11">
        <f t="shared" si="30"/>
        <v>96</v>
      </c>
    </row>
    <row r="181" spans="1:11" ht="72.75" customHeight="1">
      <c r="A181" s="39"/>
      <c r="B181" s="39"/>
      <c r="C181" s="8" t="s">
        <v>208</v>
      </c>
      <c r="D181" s="9">
        <v>6000</v>
      </c>
      <c r="E181" s="10">
        <v>6000</v>
      </c>
      <c r="F181" s="9">
        <f t="shared" si="44"/>
        <v>0</v>
      </c>
      <c r="G181" s="24"/>
      <c r="H181" s="24"/>
      <c r="I181" s="24"/>
      <c r="J181" s="24"/>
      <c r="K181" s="11">
        <f t="shared" si="30"/>
        <v>100</v>
      </c>
    </row>
    <row r="182" spans="1:11" ht="72.75" customHeight="1">
      <c r="A182" s="39"/>
      <c r="B182" s="39"/>
      <c r="C182" s="8" t="s">
        <v>134</v>
      </c>
      <c r="D182" s="9">
        <v>4000</v>
      </c>
      <c r="E182" s="10">
        <v>4000</v>
      </c>
      <c r="F182" s="9">
        <f t="shared" si="44"/>
        <v>0</v>
      </c>
      <c r="G182" s="24"/>
      <c r="H182" s="24"/>
      <c r="I182" s="24"/>
      <c r="J182" s="24"/>
      <c r="K182" s="11">
        <f t="shared" si="30"/>
        <v>100</v>
      </c>
    </row>
    <row r="183" spans="1:11" ht="72.75" customHeight="1">
      <c r="A183" s="39"/>
      <c r="B183" s="39"/>
      <c r="C183" s="8" t="s">
        <v>209</v>
      </c>
      <c r="D183" s="9">
        <v>50000</v>
      </c>
      <c r="E183" s="10">
        <v>50000</v>
      </c>
      <c r="F183" s="9">
        <f t="shared" si="44"/>
        <v>0</v>
      </c>
      <c r="G183" s="24"/>
      <c r="H183" s="24"/>
      <c r="I183" s="24"/>
      <c r="J183" s="24"/>
      <c r="K183" s="11">
        <f t="shared" si="30"/>
        <v>100</v>
      </c>
    </row>
    <row r="184" spans="1:11" ht="72.75" customHeight="1">
      <c r="A184" s="39"/>
      <c r="B184" s="39"/>
      <c r="C184" s="8" t="s">
        <v>149</v>
      </c>
      <c r="D184" s="9">
        <v>15000</v>
      </c>
      <c r="E184" s="10">
        <v>14841.77</v>
      </c>
      <c r="F184" s="9">
        <f t="shared" si="44"/>
        <v>-158.22999999999956</v>
      </c>
      <c r="G184" s="24"/>
      <c r="H184" s="24"/>
      <c r="I184" s="24"/>
      <c r="J184" s="24"/>
      <c r="K184" s="14">
        <f t="shared" si="30"/>
        <v>98.94513333333333</v>
      </c>
    </row>
    <row r="185" spans="1:11" s="19" customFormat="1" ht="72.75" customHeight="1">
      <c r="A185" s="39"/>
      <c r="B185" s="39"/>
      <c r="C185" s="16" t="s">
        <v>132</v>
      </c>
      <c r="D185" s="17">
        <f>D179+D180+D181+D182+D183+D184</f>
        <v>99080</v>
      </c>
      <c r="E185" s="17">
        <f aca="true" t="shared" si="45" ref="E185:J185">E179+E180+E181+E182+E183+E184</f>
        <v>98521.77</v>
      </c>
      <c r="F185" s="17">
        <f t="shared" si="45"/>
        <v>-558.2299999999996</v>
      </c>
      <c r="G185" s="17">
        <f t="shared" si="45"/>
        <v>0</v>
      </c>
      <c r="H185" s="17">
        <f t="shared" si="45"/>
        <v>0</v>
      </c>
      <c r="I185" s="17">
        <f t="shared" si="45"/>
        <v>0</v>
      </c>
      <c r="J185" s="17">
        <f t="shared" si="45"/>
        <v>0</v>
      </c>
      <c r="K185" s="23">
        <f t="shared" si="30"/>
        <v>99.43658659668955</v>
      </c>
    </row>
    <row r="186" spans="1:11" ht="78.75" customHeight="1">
      <c r="A186" s="39">
        <v>33</v>
      </c>
      <c r="B186" s="39" t="s">
        <v>64</v>
      </c>
      <c r="C186" s="25" t="s">
        <v>66</v>
      </c>
      <c r="D186" s="9">
        <v>10000</v>
      </c>
      <c r="E186" s="10">
        <v>10000</v>
      </c>
      <c r="F186" s="9">
        <f>E186-D186</f>
        <v>0</v>
      </c>
      <c r="G186" s="24"/>
      <c r="H186" s="24"/>
      <c r="I186" s="24"/>
      <c r="J186" s="24"/>
      <c r="K186" s="11">
        <f t="shared" si="30"/>
        <v>100</v>
      </c>
    </row>
    <row r="187" spans="1:11" ht="51.75" customHeight="1">
      <c r="A187" s="39"/>
      <c r="B187" s="39"/>
      <c r="C187" s="25" t="s">
        <v>135</v>
      </c>
      <c r="D187" s="9">
        <v>2500</v>
      </c>
      <c r="E187" s="10">
        <v>2240</v>
      </c>
      <c r="F187" s="9">
        <f aca="true" t="shared" si="46" ref="F187:F192">E187-D187</f>
        <v>-260</v>
      </c>
      <c r="G187" s="24"/>
      <c r="H187" s="24"/>
      <c r="I187" s="24"/>
      <c r="J187" s="24"/>
      <c r="K187" s="14">
        <f t="shared" si="30"/>
        <v>89.60000000000001</v>
      </c>
    </row>
    <row r="188" spans="1:11" ht="117" customHeight="1">
      <c r="A188" s="39"/>
      <c r="B188" s="39"/>
      <c r="C188" s="25" t="s">
        <v>136</v>
      </c>
      <c r="D188" s="9">
        <v>6000</v>
      </c>
      <c r="E188" s="10">
        <v>6000</v>
      </c>
      <c r="F188" s="9">
        <f t="shared" si="46"/>
        <v>0</v>
      </c>
      <c r="G188" s="24"/>
      <c r="H188" s="24"/>
      <c r="I188" s="24"/>
      <c r="J188" s="24"/>
      <c r="K188" s="14">
        <f t="shared" si="30"/>
        <v>100</v>
      </c>
    </row>
    <row r="189" spans="1:11" ht="69.75" customHeight="1">
      <c r="A189" s="39"/>
      <c r="B189" s="39"/>
      <c r="C189" s="25" t="s">
        <v>137</v>
      </c>
      <c r="D189" s="9">
        <v>15000</v>
      </c>
      <c r="E189" s="10">
        <v>15000</v>
      </c>
      <c r="F189" s="9">
        <f t="shared" si="46"/>
        <v>0</v>
      </c>
      <c r="G189" s="24"/>
      <c r="H189" s="24"/>
      <c r="I189" s="24"/>
      <c r="J189" s="24"/>
      <c r="K189" s="11">
        <f t="shared" si="30"/>
        <v>100</v>
      </c>
    </row>
    <row r="190" spans="1:11" ht="69.75" customHeight="1">
      <c r="A190" s="39"/>
      <c r="B190" s="39"/>
      <c r="C190" s="25" t="s">
        <v>145</v>
      </c>
      <c r="D190" s="9">
        <v>24900</v>
      </c>
      <c r="E190" s="10">
        <v>24900</v>
      </c>
      <c r="F190" s="9">
        <f t="shared" si="46"/>
        <v>0</v>
      </c>
      <c r="G190" s="24"/>
      <c r="H190" s="24"/>
      <c r="I190" s="24"/>
      <c r="J190" s="24"/>
      <c r="K190" s="11">
        <f t="shared" si="30"/>
        <v>100</v>
      </c>
    </row>
    <row r="191" spans="1:11" ht="42" customHeight="1">
      <c r="A191" s="39"/>
      <c r="B191" s="39"/>
      <c r="C191" s="25" t="s">
        <v>146</v>
      </c>
      <c r="D191" s="9">
        <v>2600</v>
      </c>
      <c r="E191" s="10">
        <v>2600</v>
      </c>
      <c r="F191" s="9">
        <f t="shared" si="46"/>
        <v>0</v>
      </c>
      <c r="G191" s="24"/>
      <c r="H191" s="24"/>
      <c r="I191" s="24"/>
      <c r="J191" s="24"/>
      <c r="K191" s="11">
        <f t="shared" si="30"/>
        <v>100</v>
      </c>
    </row>
    <row r="192" spans="1:11" ht="79.5" customHeight="1">
      <c r="A192" s="39"/>
      <c r="B192" s="39"/>
      <c r="C192" s="25" t="s">
        <v>147</v>
      </c>
      <c r="D192" s="9">
        <v>25100</v>
      </c>
      <c r="E192" s="10">
        <v>25099.95</v>
      </c>
      <c r="F192" s="9">
        <f t="shared" si="46"/>
        <v>-0.049999999999272404</v>
      </c>
      <c r="G192" s="24"/>
      <c r="H192" s="24"/>
      <c r="I192" s="24"/>
      <c r="J192" s="24"/>
      <c r="K192" s="11">
        <f t="shared" si="30"/>
        <v>99.99980079681275</v>
      </c>
    </row>
    <row r="193" spans="1:11" s="19" customFormat="1" ht="51.75" customHeight="1">
      <c r="A193" s="39"/>
      <c r="B193" s="39"/>
      <c r="C193" s="26" t="s">
        <v>132</v>
      </c>
      <c r="D193" s="17">
        <f>D186+D187+D188+D189+D190+D191+D192</f>
        <v>86100</v>
      </c>
      <c r="E193" s="17">
        <f aca="true" t="shared" si="47" ref="E193:J193">E186+E187+E188+E189+E190+E191+E192</f>
        <v>85839.95</v>
      </c>
      <c r="F193" s="17">
        <f t="shared" si="47"/>
        <v>-260.0499999999993</v>
      </c>
      <c r="G193" s="17">
        <f t="shared" si="47"/>
        <v>0</v>
      </c>
      <c r="H193" s="17">
        <f t="shared" si="47"/>
        <v>0</v>
      </c>
      <c r="I193" s="17">
        <f t="shared" si="47"/>
        <v>0</v>
      </c>
      <c r="J193" s="17">
        <f t="shared" si="47"/>
        <v>0</v>
      </c>
      <c r="K193" s="18">
        <f t="shared" si="30"/>
        <v>99.6979674796748</v>
      </c>
    </row>
    <row r="194" spans="1:11" s="19" customFormat="1" ht="71.25" customHeight="1">
      <c r="A194" s="39">
        <v>34</v>
      </c>
      <c r="B194" s="39" t="s">
        <v>138</v>
      </c>
      <c r="C194" s="25" t="s">
        <v>139</v>
      </c>
      <c r="D194" s="9">
        <v>15000</v>
      </c>
      <c r="E194" s="9">
        <v>15000</v>
      </c>
      <c r="F194" s="9">
        <f>E194-D194</f>
        <v>0</v>
      </c>
      <c r="G194" s="24"/>
      <c r="H194" s="24"/>
      <c r="I194" s="24"/>
      <c r="J194" s="24"/>
      <c r="K194" s="11">
        <f t="shared" si="30"/>
        <v>100</v>
      </c>
    </row>
    <row r="195" spans="1:11" s="19" customFormat="1" ht="71.25" customHeight="1">
      <c r="A195" s="39"/>
      <c r="B195" s="39"/>
      <c r="C195" s="25" t="s">
        <v>140</v>
      </c>
      <c r="D195" s="9">
        <v>70000</v>
      </c>
      <c r="E195" s="9">
        <v>0</v>
      </c>
      <c r="F195" s="9">
        <f>E195-D195</f>
        <v>-70000</v>
      </c>
      <c r="G195" s="24"/>
      <c r="H195" s="24"/>
      <c r="I195" s="24"/>
      <c r="J195" s="24"/>
      <c r="K195" s="14">
        <f t="shared" si="30"/>
        <v>0</v>
      </c>
    </row>
    <row r="196" spans="1:11" s="19" customFormat="1" ht="96" customHeight="1">
      <c r="A196" s="39"/>
      <c r="B196" s="39"/>
      <c r="C196" s="25" t="s">
        <v>141</v>
      </c>
      <c r="D196" s="9">
        <v>15000</v>
      </c>
      <c r="E196" s="9">
        <v>15000</v>
      </c>
      <c r="F196" s="9">
        <f>E196-D196</f>
        <v>0</v>
      </c>
      <c r="G196" s="24"/>
      <c r="H196" s="24"/>
      <c r="I196" s="24"/>
      <c r="J196" s="24"/>
      <c r="K196" s="11">
        <f t="shared" si="30"/>
        <v>100</v>
      </c>
    </row>
    <row r="197" spans="1:11" s="19" customFormat="1" ht="71.25" customHeight="1">
      <c r="A197" s="39"/>
      <c r="B197" s="39"/>
      <c r="C197" s="26" t="s">
        <v>132</v>
      </c>
      <c r="D197" s="17">
        <f>D194+D195+D196</f>
        <v>100000</v>
      </c>
      <c r="E197" s="17">
        <f aca="true" t="shared" si="48" ref="E197:J197">E194+E195+E196</f>
        <v>30000</v>
      </c>
      <c r="F197" s="17">
        <f t="shared" si="48"/>
        <v>-70000</v>
      </c>
      <c r="G197" s="17">
        <f t="shared" si="48"/>
        <v>0</v>
      </c>
      <c r="H197" s="17">
        <f t="shared" si="48"/>
        <v>0</v>
      </c>
      <c r="I197" s="17">
        <f t="shared" si="48"/>
        <v>0</v>
      </c>
      <c r="J197" s="17">
        <f t="shared" si="48"/>
        <v>0</v>
      </c>
      <c r="K197" s="23">
        <f aca="true" t="shared" si="49" ref="K197:K207">E197/D197*100</f>
        <v>30</v>
      </c>
    </row>
    <row r="198" spans="1:11" s="19" customFormat="1" ht="92.25" customHeight="1">
      <c r="A198" s="39">
        <v>35</v>
      </c>
      <c r="B198" s="6" t="s">
        <v>142</v>
      </c>
      <c r="C198" s="25" t="s">
        <v>137</v>
      </c>
      <c r="D198" s="9">
        <v>100000</v>
      </c>
      <c r="E198" s="9">
        <v>100000</v>
      </c>
      <c r="F198" s="9">
        <f>E198-D198</f>
        <v>0</v>
      </c>
      <c r="G198" s="24"/>
      <c r="H198" s="24"/>
      <c r="I198" s="24"/>
      <c r="J198" s="24"/>
      <c r="K198" s="11">
        <f t="shared" si="49"/>
        <v>100</v>
      </c>
    </row>
    <row r="199" spans="1:11" s="19" customFormat="1" ht="63" customHeight="1">
      <c r="A199" s="39"/>
      <c r="B199" s="6" t="s">
        <v>132</v>
      </c>
      <c r="C199" s="26"/>
      <c r="D199" s="17">
        <f>D198</f>
        <v>100000</v>
      </c>
      <c r="E199" s="17">
        <f aca="true" t="shared" si="50" ref="E199:J199">E198</f>
        <v>100000</v>
      </c>
      <c r="F199" s="17">
        <f t="shared" si="50"/>
        <v>0</v>
      </c>
      <c r="G199" s="17">
        <f t="shared" si="50"/>
        <v>0</v>
      </c>
      <c r="H199" s="17">
        <f t="shared" si="50"/>
        <v>0</v>
      </c>
      <c r="I199" s="17">
        <f t="shared" si="50"/>
        <v>0</v>
      </c>
      <c r="J199" s="17">
        <f t="shared" si="50"/>
        <v>0</v>
      </c>
      <c r="K199" s="23">
        <f t="shared" si="49"/>
        <v>100</v>
      </c>
    </row>
    <row r="200" spans="1:11" s="19" customFormat="1" ht="63" customHeight="1">
      <c r="A200" s="39">
        <v>36</v>
      </c>
      <c r="B200" s="36" t="s">
        <v>143</v>
      </c>
      <c r="C200" s="25" t="s">
        <v>144</v>
      </c>
      <c r="D200" s="9">
        <v>10000</v>
      </c>
      <c r="E200" s="9">
        <v>10000</v>
      </c>
      <c r="F200" s="9">
        <f aca="true" t="shared" si="51" ref="F200:F205">E200-D200</f>
        <v>0</v>
      </c>
      <c r="G200" s="24"/>
      <c r="H200" s="24"/>
      <c r="I200" s="24"/>
      <c r="J200" s="24"/>
      <c r="K200" s="11">
        <f t="shared" si="49"/>
        <v>100</v>
      </c>
    </row>
    <row r="201" spans="1:11" s="19" customFormat="1" ht="63" customHeight="1">
      <c r="A201" s="39"/>
      <c r="B201" s="37"/>
      <c r="C201" s="25" t="s">
        <v>181</v>
      </c>
      <c r="D201" s="9">
        <v>50000</v>
      </c>
      <c r="E201" s="9">
        <v>19320</v>
      </c>
      <c r="F201" s="9">
        <f t="shared" si="51"/>
        <v>-30680</v>
      </c>
      <c r="G201" s="24"/>
      <c r="H201" s="24"/>
      <c r="I201" s="24"/>
      <c r="J201" s="24"/>
      <c r="K201" s="14">
        <f t="shared" si="49"/>
        <v>38.64</v>
      </c>
    </row>
    <row r="202" spans="1:11" s="19" customFormat="1" ht="63" customHeight="1">
      <c r="A202" s="39"/>
      <c r="B202" s="37"/>
      <c r="C202" s="25" t="s">
        <v>148</v>
      </c>
      <c r="D202" s="9">
        <v>5000</v>
      </c>
      <c r="E202" s="9">
        <v>5000</v>
      </c>
      <c r="F202" s="9">
        <f t="shared" si="51"/>
        <v>0</v>
      </c>
      <c r="G202" s="24"/>
      <c r="H202" s="24"/>
      <c r="I202" s="24"/>
      <c r="J202" s="24"/>
      <c r="K202" s="11">
        <f t="shared" si="49"/>
        <v>100</v>
      </c>
    </row>
    <row r="203" spans="1:11" s="19" customFormat="1" ht="100.5" customHeight="1">
      <c r="A203" s="39"/>
      <c r="B203" s="37"/>
      <c r="C203" s="25" t="s">
        <v>169</v>
      </c>
      <c r="D203" s="9">
        <v>19500</v>
      </c>
      <c r="E203" s="9">
        <v>0</v>
      </c>
      <c r="F203" s="9">
        <f t="shared" si="51"/>
        <v>-19500</v>
      </c>
      <c r="G203" s="24"/>
      <c r="H203" s="24"/>
      <c r="I203" s="24"/>
      <c r="J203" s="24"/>
      <c r="K203" s="14">
        <f t="shared" si="49"/>
        <v>0</v>
      </c>
    </row>
    <row r="204" spans="1:11" s="19" customFormat="1" ht="63" customHeight="1">
      <c r="A204" s="39"/>
      <c r="B204" s="37"/>
      <c r="C204" s="25" t="s">
        <v>170</v>
      </c>
      <c r="D204" s="9">
        <v>5000</v>
      </c>
      <c r="E204" s="9">
        <v>5000</v>
      </c>
      <c r="F204" s="9">
        <f t="shared" si="51"/>
        <v>0</v>
      </c>
      <c r="G204" s="24"/>
      <c r="H204" s="24"/>
      <c r="I204" s="24"/>
      <c r="J204" s="24"/>
      <c r="K204" s="11">
        <f t="shared" si="49"/>
        <v>100</v>
      </c>
    </row>
    <row r="205" spans="1:11" s="19" customFormat="1" ht="102" customHeight="1">
      <c r="A205" s="39"/>
      <c r="B205" s="38"/>
      <c r="C205" s="25" t="s">
        <v>176</v>
      </c>
      <c r="D205" s="9">
        <v>10000</v>
      </c>
      <c r="E205" s="9">
        <v>9840</v>
      </c>
      <c r="F205" s="9">
        <f t="shared" si="51"/>
        <v>-160</v>
      </c>
      <c r="G205" s="24"/>
      <c r="H205" s="24"/>
      <c r="I205" s="24"/>
      <c r="J205" s="24"/>
      <c r="K205" s="14">
        <f t="shared" si="49"/>
        <v>98.4</v>
      </c>
    </row>
    <row r="206" spans="1:11" s="19" customFormat="1" ht="63" customHeight="1">
      <c r="A206" s="39"/>
      <c r="B206" s="6" t="s">
        <v>132</v>
      </c>
      <c r="C206" s="26"/>
      <c r="D206" s="17">
        <f>D200+D201+D202+D203+D204+D205</f>
        <v>99500</v>
      </c>
      <c r="E206" s="17">
        <f aca="true" t="shared" si="52" ref="E206:J206">E200+E201+E202+E203+E204+E205</f>
        <v>49160</v>
      </c>
      <c r="F206" s="17">
        <f t="shared" si="52"/>
        <v>-50340</v>
      </c>
      <c r="G206" s="17">
        <f t="shared" si="52"/>
        <v>0</v>
      </c>
      <c r="H206" s="17">
        <f t="shared" si="52"/>
        <v>0</v>
      </c>
      <c r="I206" s="17">
        <f t="shared" si="52"/>
        <v>0</v>
      </c>
      <c r="J206" s="17">
        <f t="shared" si="52"/>
        <v>0</v>
      </c>
      <c r="K206" s="18">
        <f t="shared" si="49"/>
        <v>49.4070351758794</v>
      </c>
    </row>
    <row r="207" spans="1:11" s="19" customFormat="1" ht="62.25" customHeight="1">
      <c r="A207" s="6"/>
      <c r="B207" s="39" t="s">
        <v>73</v>
      </c>
      <c r="C207" s="39"/>
      <c r="D207" s="27">
        <f>D9+D11+D19+D33+D39+D47+D51+D58+D62+D66+D76+D80+D87+D92+D98+D103+D114+D119+D125+D133+D135+D138+D145+D152+D155+D162+D166+D168+D178+D185+D193+D197+D199+D206</f>
        <v>3385482.76</v>
      </c>
      <c r="E207" s="27">
        <f aca="true" t="shared" si="53" ref="E207:J207">E9+E11+E19+E33+E39+E47+E51+E58+E62+E66+E76+E80+E87+E92+E98+E103+E114+E119+E125+E133+E135+E138+E145+E152+E155+E162+E166+E168+E178+E185+E193+E197+E199+E206</f>
        <v>3135206.5699999994</v>
      </c>
      <c r="F207" s="27">
        <f t="shared" si="53"/>
        <v>-250276.19</v>
      </c>
      <c r="G207" s="27">
        <f t="shared" si="53"/>
        <v>0</v>
      </c>
      <c r="H207" s="27">
        <f t="shared" si="53"/>
        <v>0</v>
      </c>
      <c r="I207" s="27">
        <f t="shared" si="53"/>
        <v>0</v>
      </c>
      <c r="J207" s="27">
        <f t="shared" si="53"/>
        <v>0</v>
      </c>
      <c r="K207" s="18">
        <f t="shared" si="49"/>
        <v>92.60737071365266</v>
      </c>
    </row>
    <row r="208" spans="5:12" s="2" customFormat="1" ht="75.75" customHeight="1">
      <c r="E208" s="28"/>
      <c r="K208" s="29"/>
      <c r="L208" s="30"/>
    </row>
    <row r="209" spans="3:11" s="34" customFormat="1" ht="77.25" customHeight="1">
      <c r="C209" s="31"/>
      <c r="D209" s="31"/>
      <c r="E209" s="32"/>
      <c r="F209" s="33"/>
      <c r="K209" s="35"/>
    </row>
  </sheetData>
  <sheetProtection/>
  <mergeCells count="71">
    <mergeCell ref="B40:B47"/>
    <mergeCell ref="A40:A47"/>
    <mergeCell ref="B104:B109"/>
    <mergeCell ref="A104:A109"/>
    <mergeCell ref="A34:A38"/>
    <mergeCell ref="B34:B38"/>
    <mergeCell ref="B93:B98"/>
    <mergeCell ref="A63:A65"/>
    <mergeCell ref="B63:B65"/>
    <mergeCell ref="B67:B76"/>
    <mergeCell ref="A1:K1"/>
    <mergeCell ref="A12:A16"/>
    <mergeCell ref="B12:B16"/>
    <mergeCell ref="A4:A8"/>
    <mergeCell ref="B4:B8"/>
    <mergeCell ref="A20:A33"/>
    <mergeCell ref="B20:B33"/>
    <mergeCell ref="B207:C207"/>
    <mergeCell ref="A48:A50"/>
    <mergeCell ref="A59:A60"/>
    <mergeCell ref="A142:A144"/>
    <mergeCell ref="A77:A78"/>
    <mergeCell ref="B59:B60"/>
    <mergeCell ref="B48:B50"/>
    <mergeCell ref="A52:A57"/>
    <mergeCell ref="B81:B87"/>
    <mergeCell ref="A93:A98"/>
    <mergeCell ref="A169:A178"/>
    <mergeCell ref="B169:B178"/>
    <mergeCell ref="A167:A168"/>
    <mergeCell ref="B120:B123"/>
    <mergeCell ref="B77:B78"/>
    <mergeCell ref="A120:A123"/>
    <mergeCell ref="A88:A92"/>
    <mergeCell ref="B88:B92"/>
    <mergeCell ref="A110:A114"/>
    <mergeCell ref="B52:B57"/>
    <mergeCell ref="A136:A138"/>
    <mergeCell ref="B142:B144"/>
    <mergeCell ref="A146:A151"/>
    <mergeCell ref="B146:B151"/>
    <mergeCell ref="A81:A85"/>
    <mergeCell ref="A186:A193"/>
    <mergeCell ref="B186:B193"/>
    <mergeCell ref="B200:B205"/>
    <mergeCell ref="B179:B185"/>
    <mergeCell ref="A200:A206"/>
    <mergeCell ref="A198:A199"/>
    <mergeCell ref="A194:A197"/>
    <mergeCell ref="B194:B197"/>
    <mergeCell ref="A179:A185"/>
    <mergeCell ref="B167:B168"/>
    <mergeCell ref="B136:B138"/>
    <mergeCell ref="A163:A166"/>
    <mergeCell ref="B163:B166"/>
    <mergeCell ref="B156:B162"/>
    <mergeCell ref="A134:A135"/>
    <mergeCell ref="B134:B135"/>
    <mergeCell ref="A156:A162"/>
    <mergeCell ref="A153:A155"/>
    <mergeCell ref="B153:B155"/>
    <mergeCell ref="A67:A76"/>
    <mergeCell ref="B110:B114"/>
    <mergeCell ref="A99:A103"/>
    <mergeCell ref="B99:B103"/>
    <mergeCell ref="A139:A141"/>
    <mergeCell ref="B139:B141"/>
    <mergeCell ref="A126:A133"/>
    <mergeCell ref="B126:B133"/>
    <mergeCell ref="A115:A119"/>
    <mergeCell ref="B115:B119"/>
  </mergeCells>
  <printOptions/>
  <pageMargins left="0" right="0" top="0" bottom="0" header="0.5118110236220472" footer="0.5118110236220472"/>
  <pageSetup horizontalDpi="600" verticalDpi="600" orientation="portrait" paperSize="9" scale="38" r:id="rId1"/>
  <rowBreaks count="1" manualBreakCount="1">
    <brk id="1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Пономаренко</cp:lastModifiedBy>
  <cp:lastPrinted>2018-02-15T11:35:46Z</cp:lastPrinted>
  <dcterms:created xsi:type="dcterms:W3CDTF">2016-05-26T12:31:11Z</dcterms:created>
  <dcterms:modified xsi:type="dcterms:W3CDTF">2018-02-15T11:37:49Z</dcterms:modified>
  <cp:category/>
  <cp:version/>
  <cp:contentType/>
  <cp:contentStatus/>
</cp:coreProperties>
</file>