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4590" yWindow="0" windowWidth="26400" windowHeight="12960" activeTab="0"/>
  </bookViews>
  <sheets>
    <sheet name="Лист1" sheetId="1" r:id="rId1"/>
    <sheet name="Отчет о совместимости" sheetId="2" r:id="rId2"/>
  </sheets>
  <definedNames>
    <definedName name="_xlnm.Print_Titles" localSheetId="0">'Лист1'!$6:$7</definedName>
  </definedNames>
  <calcPr fullCalcOnLoad="1"/>
</workbook>
</file>

<file path=xl/comments1.xml><?xml version="1.0" encoding="utf-8"?>
<comments xmlns="http://schemas.openxmlformats.org/spreadsheetml/2006/main">
  <authors>
    <author>Андрик</author>
  </authors>
  <commentList>
    <comment ref="I35" authorId="0">
      <text>
        <r>
          <rPr>
            <b/>
            <sz val="9"/>
            <rFont val="Tahoma"/>
            <family val="0"/>
          </rPr>
          <t>Андрик:</t>
        </r>
        <r>
          <rPr>
            <sz val="9"/>
            <rFont val="Tahoma"/>
            <family val="0"/>
          </rPr>
          <t xml:space="preserve">
кошель 3,5
</t>
        </r>
      </text>
    </comment>
  </commentList>
</comments>
</file>

<file path=xl/sharedStrings.xml><?xml version="1.0" encoding="utf-8"?>
<sst xmlns="http://schemas.openxmlformats.org/spreadsheetml/2006/main" count="79" uniqueCount="71">
  <si>
    <t>% виконання</t>
  </si>
  <si>
    <t>№п/п</t>
  </si>
  <si>
    <t xml:space="preserve">Назва доходів, видатків </t>
  </si>
  <si>
    <t>План</t>
  </si>
  <si>
    <t xml:space="preserve">Факт </t>
  </si>
  <si>
    <t>1 квартал 2016 року</t>
  </si>
  <si>
    <t>січень</t>
  </si>
  <si>
    <t xml:space="preserve"> лютий</t>
  </si>
  <si>
    <t>березень</t>
  </si>
  <si>
    <t>I</t>
  </si>
  <si>
    <t xml:space="preserve">від основної  діяльності </t>
  </si>
  <si>
    <t xml:space="preserve">від надання в оренду майна </t>
  </si>
  <si>
    <t xml:space="preserve">інші доходи </t>
  </si>
  <si>
    <t>II</t>
  </si>
  <si>
    <t>Доходи- всього:                                                         в тому числі</t>
  </si>
  <si>
    <t xml:space="preserve"> Видатки - вього:                                                            в тому числі:</t>
  </si>
  <si>
    <t>тис.грн.</t>
  </si>
  <si>
    <t>Заробітна плата</t>
  </si>
  <si>
    <t>Нарахування на заробітну плату</t>
  </si>
  <si>
    <t>Матеріали-всього</t>
  </si>
  <si>
    <t>з них</t>
  </si>
  <si>
    <t>паливо-мастильні матеріали</t>
  </si>
  <si>
    <t>будівельні матеріали</t>
  </si>
  <si>
    <t>посипочний матеріал</t>
  </si>
  <si>
    <t>саджанці</t>
  </si>
  <si>
    <t>інші</t>
  </si>
  <si>
    <t>Оплата комунальних послуг-всього</t>
  </si>
  <si>
    <t>теплопостачання</t>
  </si>
  <si>
    <t>електроенергія</t>
  </si>
  <si>
    <t>водопостачання</t>
  </si>
  <si>
    <t>Оплата послуг (крім комунальних)-всього</t>
  </si>
  <si>
    <t>відсотки банку</t>
  </si>
  <si>
    <t>послуги зв"язку, інтернет</t>
  </si>
  <si>
    <t>автопослуги</t>
  </si>
  <si>
    <t>інші послуги (крупні суми розшифрувати)</t>
  </si>
  <si>
    <t>податки</t>
  </si>
  <si>
    <t>(крупні суми розшифрувати)</t>
  </si>
  <si>
    <t>ІІІ</t>
  </si>
  <si>
    <t>Фінансовий результат (прибуток, збиток)</t>
  </si>
  <si>
    <t>амортизаційні відрахування</t>
  </si>
  <si>
    <t>господарчі товари</t>
  </si>
  <si>
    <t xml:space="preserve"> запчастини</t>
  </si>
  <si>
    <t>Додаток 2</t>
  </si>
  <si>
    <t>Інші видатки (розшифрувати)</t>
  </si>
  <si>
    <t>обслуговування оргтехніки</t>
  </si>
  <si>
    <t>відшкодування електроенергії</t>
  </si>
  <si>
    <t>послуги ГІРАЦ, ММФ</t>
  </si>
  <si>
    <t>витрати на відрядження</t>
  </si>
  <si>
    <t>податок на землю</t>
  </si>
  <si>
    <t>податок на нерухоме майно</t>
  </si>
  <si>
    <t>Отчет о совместимости для господарська діяльність.xls</t>
  </si>
  <si>
    <t>Дата отчета: 07.04.2016 10:47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</si>
  <si>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</si>
  <si>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</si>
  <si>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</si>
  <si>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</si>
  <si>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</si>
  <si>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</si>
  <si>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 xml:space="preserve">охорона </t>
  </si>
  <si>
    <t>мобілізовані</t>
  </si>
  <si>
    <t>реєстрація ТЗ</t>
  </si>
  <si>
    <t>послуги почтового зв'язку</t>
  </si>
  <si>
    <t>рекламно-інформаційні послуги</t>
  </si>
  <si>
    <t xml:space="preserve"> Звіт про використання коштів від госпродарської діяльності за І квартал 2016 року</t>
  </si>
  <si>
    <t>КП "Затишне місто"</t>
  </si>
  <si>
    <t>Павлоградводоканал(очистка стоків)</t>
  </si>
  <si>
    <t>Директор КП "Затишне місто"</t>
  </si>
  <si>
    <t>О.І. Снаткін</t>
  </si>
  <si>
    <t>Головний економіст</t>
  </si>
  <si>
    <t>А.М. Мкртчян</t>
  </si>
  <si>
    <t>* в березні фактичні показники прогнозні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</si>
</sst>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46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1"/>
      <name val="Times New Roman"/>
      <family val="1"/>
    </font>
    <font>
      <b/>
      <sz val="10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i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justify" vertical="center"/>
    </xf>
    <xf numFmtId="0" fontId="1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center" vertical="center"/>
    </xf>
    <xf numFmtId="16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justify" vertical="center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view="pageLayout" workbookViewId="0" topLeftCell="A1">
      <selection activeCell="K59" sqref="A1:K59"/>
    </sheetView>
  </sheetViews>
  <sheetFormatPr defaultColWidth="9.00390625" defaultRowHeight="12.75"/>
  <cols>
    <col min="1" max="1" width="5.25390625" style="0" customWidth="1"/>
    <col min="2" max="2" width="39.00390625" style="0" customWidth="1"/>
    <col min="3" max="11" width="13.75390625" style="0" customWidth="1"/>
  </cols>
  <sheetData>
    <row r="1" spans="1:11" ht="18.75">
      <c r="A1" s="18"/>
      <c r="B1" s="18"/>
      <c r="C1" s="18"/>
      <c r="D1" s="18"/>
      <c r="E1" s="18"/>
      <c r="F1" s="18"/>
      <c r="G1" s="18"/>
      <c r="H1" s="18"/>
      <c r="I1" s="18"/>
      <c r="J1" s="21" t="s">
        <v>42</v>
      </c>
      <c r="K1" s="21"/>
    </row>
    <row r="2" spans="1:11" ht="43.5" customHeight="1">
      <c r="A2" s="22" t="s">
        <v>63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1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20.25" customHeight="1">
      <c r="A4" s="23"/>
      <c r="B4" s="25" t="s">
        <v>64</v>
      </c>
      <c r="C4" s="25"/>
      <c r="D4" s="25"/>
      <c r="E4" s="25"/>
      <c r="F4" s="25"/>
      <c r="G4" s="25"/>
      <c r="H4" s="25"/>
      <c r="I4" s="25"/>
      <c r="J4" s="25"/>
      <c r="K4" s="25"/>
    </row>
    <row r="5" spans="1:14" ht="21.75" customHeight="1">
      <c r="A5" s="18"/>
      <c r="B5" s="26"/>
      <c r="C5" s="18"/>
      <c r="D5" s="18"/>
      <c r="E5" s="18"/>
      <c r="F5" s="18"/>
      <c r="G5" s="18"/>
      <c r="H5" s="18"/>
      <c r="I5" s="18"/>
      <c r="J5" s="18"/>
      <c r="K5" s="18" t="s">
        <v>16</v>
      </c>
      <c r="L5" s="1"/>
      <c r="M5" s="1"/>
      <c r="N5" s="1"/>
    </row>
    <row r="6" spans="1:14" ht="43.5" customHeight="1">
      <c r="A6" s="27" t="s">
        <v>1</v>
      </c>
      <c r="B6" s="17" t="s">
        <v>2</v>
      </c>
      <c r="C6" s="17" t="s">
        <v>5</v>
      </c>
      <c r="D6" s="17"/>
      <c r="E6" s="17"/>
      <c r="F6" s="17" t="s">
        <v>6</v>
      </c>
      <c r="G6" s="17"/>
      <c r="H6" s="17" t="s">
        <v>7</v>
      </c>
      <c r="I6" s="17"/>
      <c r="J6" s="17" t="s">
        <v>8</v>
      </c>
      <c r="K6" s="17"/>
      <c r="L6" s="2"/>
      <c r="M6" s="1"/>
      <c r="N6" s="1"/>
    </row>
    <row r="7" spans="1:14" ht="93.75" customHeight="1">
      <c r="A7" s="27"/>
      <c r="B7" s="17"/>
      <c r="C7" s="8" t="s">
        <v>3</v>
      </c>
      <c r="D7" s="8" t="s">
        <v>4</v>
      </c>
      <c r="E7" s="8" t="s">
        <v>0</v>
      </c>
      <c r="F7" s="8" t="s">
        <v>3</v>
      </c>
      <c r="G7" s="8" t="s">
        <v>4</v>
      </c>
      <c r="H7" s="8" t="s">
        <v>3</v>
      </c>
      <c r="I7" s="8" t="s">
        <v>4</v>
      </c>
      <c r="J7" s="8" t="s">
        <v>3</v>
      </c>
      <c r="K7" s="8" t="s">
        <v>4</v>
      </c>
      <c r="L7" s="1"/>
      <c r="M7" s="1"/>
      <c r="N7" s="1"/>
    </row>
    <row r="8" spans="1:14" ht="44.25" customHeight="1">
      <c r="A8" s="28" t="s">
        <v>9</v>
      </c>
      <c r="B8" s="5" t="s">
        <v>14</v>
      </c>
      <c r="C8" s="28">
        <f>F8+H8+J8</f>
        <v>3193.7999999999997</v>
      </c>
      <c r="D8" s="28">
        <f>G8+I8+K8</f>
        <v>3108.3</v>
      </c>
      <c r="E8" s="29">
        <f>D8/C8%</f>
        <v>97.32293819274845</v>
      </c>
      <c r="F8" s="8">
        <f aca="true" t="shared" si="0" ref="F8:K8">SUM(F9:F11)</f>
        <v>1064.6</v>
      </c>
      <c r="G8" s="8">
        <f t="shared" si="0"/>
        <v>1026.3</v>
      </c>
      <c r="H8" s="8">
        <f t="shared" si="0"/>
        <v>1064.6</v>
      </c>
      <c r="I8" s="8">
        <f t="shared" si="0"/>
        <v>1041</v>
      </c>
      <c r="J8" s="8">
        <f t="shared" si="0"/>
        <v>1064.6</v>
      </c>
      <c r="K8" s="8">
        <f t="shared" si="0"/>
        <v>1041</v>
      </c>
      <c r="L8" s="1"/>
      <c r="M8" s="1"/>
      <c r="N8" s="1"/>
    </row>
    <row r="9" spans="1:14" ht="29.25" customHeight="1">
      <c r="A9" s="28"/>
      <c r="B9" s="4" t="s">
        <v>10</v>
      </c>
      <c r="C9" s="28">
        <f aca="true" t="shared" si="1" ref="C9:D51">F9+H9+J9</f>
        <v>3193.7999999999997</v>
      </c>
      <c r="D9" s="28">
        <f t="shared" si="1"/>
        <v>3107.7</v>
      </c>
      <c r="E9" s="29">
        <f aca="true" t="shared" si="2" ref="E9:E51">D9/C9%</f>
        <v>97.30415179410107</v>
      </c>
      <c r="F9" s="28">
        <v>1064.6</v>
      </c>
      <c r="G9" s="8">
        <v>1026.1</v>
      </c>
      <c r="H9" s="28">
        <v>1064.6</v>
      </c>
      <c r="I9" s="8">
        <v>1040.8</v>
      </c>
      <c r="J9" s="28">
        <v>1064.6</v>
      </c>
      <c r="K9" s="8">
        <v>1040.8</v>
      </c>
      <c r="L9" s="1"/>
      <c r="M9" s="1"/>
      <c r="N9" s="1"/>
    </row>
    <row r="10" spans="1:14" ht="30" customHeight="1">
      <c r="A10" s="28"/>
      <c r="B10" s="4" t="s">
        <v>11</v>
      </c>
      <c r="C10" s="28">
        <f t="shared" si="1"/>
        <v>0</v>
      </c>
      <c r="D10" s="28">
        <f t="shared" si="1"/>
        <v>0.6000000000000001</v>
      </c>
      <c r="E10" s="29"/>
      <c r="F10" s="28"/>
      <c r="G10" s="8">
        <v>0.2</v>
      </c>
      <c r="H10" s="28"/>
      <c r="I10" s="8">
        <v>0.2</v>
      </c>
      <c r="J10" s="28"/>
      <c r="K10" s="8">
        <v>0.2</v>
      </c>
      <c r="L10" s="1"/>
      <c r="M10" s="1"/>
      <c r="N10" s="1"/>
    </row>
    <row r="11" spans="1:14" ht="27" customHeight="1">
      <c r="A11" s="28"/>
      <c r="B11" s="4" t="s">
        <v>12</v>
      </c>
      <c r="C11" s="28">
        <f t="shared" si="1"/>
        <v>0</v>
      </c>
      <c r="D11" s="28">
        <f t="shared" si="1"/>
        <v>0</v>
      </c>
      <c r="E11" s="29"/>
      <c r="F11" s="28"/>
      <c r="G11" s="8"/>
      <c r="H11" s="28"/>
      <c r="I11" s="8"/>
      <c r="J11" s="28"/>
      <c r="K11" s="8"/>
      <c r="L11" s="1"/>
      <c r="M11" s="1"/>
      <c r="N11" s="1"/>
    </row>
    <row r="12" spans="1:14" ht="40.5" customHeight="1">
      <c r="A12" s="28" t="s">
        <v>13</v>
      </c>
      <c r="B12" s="5" t="s">
        <v>15</v>
      </c>
      <c r="C12" s="28">
        <f t="shared" si="1"/>
        <v>2031.7</v>
      </c>
      <c r="D12" s="28">
        <f t="shared" si="1"/>
        <v>1951.3000000000002</v>
      </c>
      <c r="E12" s="29">
        <f t="shared" si="2"/>
        <v>96.04272284293941</v>
      </c>
      <c r="F12" s="8">
        <f>F13+F14+F15+F24+F30+F43+F46+F50+F45</f>
        <v>750</v>
      </c>
      <c r="G12" s="8">
        <f aca="true" t="shared" si="3" ref="F12:K12">G13+G14+G15+G24+G30+G43+G46+G50+G45</f>
        <v>741</v>
      </c>
      <c r="H12" s="8">
        <f t="shared" si="3"/>
        <v>641.5000000000001</v>
      </c>
      <c r="I12" s="8">
        <f t="shared" si="3"/>
        <v>600.2</v>
      </c>
      <c r="J12" s="8">
        <f t="shared" si="3"/>
        <v>640.2</v>
      </c>
      <c r="K12" s="8">
        <f t="shared" si="3"/>
        <v>610.1</v>
      </c>
      <c r="L12" s="1"/>
      <c r="M12" s="1"/>
      <c r="N12" s="1"/>
    </row>
    <row r="13" spans="1:14" ht="26.25" customHeight="1">
      <c r="A13" s="30"/>
      <c r="B13" s="4" t="s">
        <v>17</v>
      </c>
      <c r="C13" s="28">
        <f t="shared" si="1"/>
        <v>650.4000000000001</v>
      </c>
      <c r="D13" s="28">
        <f t="shared" si="1"/>
        <v>644.8</v>
      </c>
      <c r="E13" s="29">
        <f t="shared" si="2"/>
        <v>99.13899138991387</v>
      </c>
      <c r="F13" s="28">
        <v>216.8</v>
      </c>
      <c r="G13" s="8">
        <f>159.4+41.9+38.1</f>
        <v>239.4</v>
      </c>
      <c r="H13" s="28">
        <v>216.8</v>
      </c>
      <c r="I13" s="8">
        <f>147.6+30.6+24.5</f>
        <v>202.7</v>
      </c>
      <c r="J13" s="28">
        <v>216.8</v>
      </c>
      <c r="K13" s="8">
        <v>202.7</v>
      </c>
      <c r="L13" s="1"/>
      <c r="M13" s="1"/>
      <c r="N13" s="1"/>
    </row>
    <row r="14" spans="1:14" ht="28.5" customHeight="1">
      <c r="A14" s="30"/>
      <c r="B14" s="4" t="s">
        <v>18</v>
      </c>
      <c r="C14" s="28">
        <f t="shared" si="1"/>
        <v>143.10000000000002</v>
      </c>
      <c r="D14" s="28">
        <f t="shared" si="1"/>
        <v>142.9</v>
      </c>
      <c r="E14" s="29">
        <f t="shared" si="2"/>
        <v>99.86023759608663</v>
      </c>
      <c r="F14" s="28">
        <v>47.7</v>
      </c>
      <c r="G14" s="8">
        <f>37.1+9.3+7.9</f>
        <v>54.300000000000004</v>
      </c>
      <c r="H14" s="28">
        <v>47.7</v>
      </c>
      <c r="I14" s="8">
        <f>34.2+6.9+5.6</f>
        <v>46.7</v>
      </c>
      <c r="J14" s="28">
        <v>47.7</v>
      </c>
      <c r="K14" s="8">
        <f>36.6+5.3</f>
        <v>41.9</v>
      </c>
      <c r="L14" s="1"/>
      <c r="M14" s="1"/>
      <c r="N14" s="1"/>
    </row>
    <row r="15" spans="1:14" ht="27.75" customHeight="1">
      <c r="A15" s="30"/>
      <c r="B15" s="4" t="s">
        <v>19</v>
      </c>
      <c r="C15" s="28">
        <f t="shared" si="1"/>
        <v>880.6000000000001</v>
      </c>
      <c r="D15" s="28">
        <f t="shared" si="1"/>
        <v>698.3</v>
      </c>
      <c r="E15" s="29">
        <f t="shared" si="2"/>
        <v>79.29820576879399</v>
      </c>
      <c r="F15" s="8">
        <f aca="true" t="shared" si="4" ref="F15:K15">SUM(F17:F23)</f>
        <v>320.20000000000005</v>
      </c>
      <c r="G15" s="8">
        <f t="shared" si="4"/>
        <v>202.4</v>
      </c>
      <c r="H15" s="8">
        <f t="shared" si="4"/>
        <v>280.2</v>
      </c>
      <c r="I15" s="8">
        <f t="shared" si="4"/>
        <v>235.39999999999998</v>
      </c>
      <c r="J15" s="8">
        <f t="shared" si="4"/>
        <v>280.2</v>
      </c>
      <c r="K15" s="8">
        <f t="shared" si="4"/>
        <v>260.5</v>
      </c>
      <c r="L15" s="1"/>
      <c r="M15" s="1"/>
      <c r="N15" s="1"/>
    </row>
    <row r="16" spans="1:14" ht="26.25" customHeight="1">
      <c r="A16" s="28"/>
      <c r="B16" s="4" t="s">
        <v>20</v>
      </c>
      <c r="C16" s="28"/>
      <c r="D16" s="28"/>
      <c r="E16" s="29"/>
      <c r="F16" s="28"/>
      <c r="G16" s="8"/>
      <c r="H16" s="28"/>
      <c r="I16" s="8"/>
      <c r="J16" s="28"/>
      <c r="K16" s="8"/>
      <c r="L16" s="1"/>
      <c r="M16" s="1"/>
      <c r="N16" s="1"/>
    </row>
    <row r="17" spans="1:14" ht="35.25" customHeight="1">
      <c r="A17" s="31"/>
      <c r="B17" s="4" t="s">
        <v>21</v>
      </c>
      <c r="C17" s="28">
        <f t="shared" si="1"/>
        <v>719.8000000000001</v>
      </c>
      <c r="D17" s="28">
        <f t="shared" si="1"/>
        <v>604.9</v>
      </c>
      <c r="E17" s="29">
        <f t="shared" si="2"/>
        <v>84.03723256460127</v>
      </c>
      <c r="F17" s="28">
        <f>246.6+20</f>
        <v>266.6</v>
      </c>
      <c r="G17" s="8">
        <f>183.5+1.7</f>
        <v>185.2</v>
      </c>
      <c r="H17" s="28">
        <f>246.6-20</f>
        <v>226.6</v>
      </c>
      <c r="I17" s="8">
        <f>197.6+2.1</f>
        <v>199.7</v>
      </c>
      <c r="J17" s="28">
        <f>246.6-20</f>
        <v>226.6</v>
      </c>
      <c r="K17" s="8">
        <v>220</v>
      </c>
      <c r="L17" s="1"/>
      <c r="M17" s="1"/>
      <c r="N17" s="1"/>
    </row>
    <row r="18" spans="1:14" ht="27.75" customHeight="1">
      <c r="A18" s="31"/>
      <c r="B18" s="6" t="s">
        <v>22</v>
      </c>
      <c r="C18" s="28">
        <f t="shared" si="1"/>
        <v>15</v>
      </c>
      <c r="D18" s="28">
        <f t="shared" si="1"/>
        <v>0</v>
      </c>
      <c r="E18" s="29">
        <f t="shared" si="2"/>
        <v>0</v>
      </c>
      <c r="F18" s="28">
        <v>5</v>
      </c>
      <c r="G18" s="8"/>
      <c r="H18" s="28">
        <v>5</v>
      </c>
      <c r="I18" s="8"/>
      <c r="J18" s="28">
        <v>5</v>
      </c>
      <c r="K18" s="8"/>
      <c r="L18" s="1"/>
      <c r="M18" s="1"/>
      <c r="N18" s="1"/>
    </row>
    <row r="19" spans="1:14" ht="25.5" customHeight="1">
      <c r="A19" s="32"/>
      <c r="B19" s="33" t="s">
        <v>40</v>
      </c>
      <c r="C19" s="28">
        <f t="shared" si="1"/>
        <v>40.8</v>
      </c>
      <c r="D19" s="28">
        <f t="shared" si="1"/>
        <v>19.2</v>
      </c>
      <c r="E19" s="29">
        <f t="shared" si="2"/>
        <v>47.05882352941177</v>
      </c>
      <c r="F19" s="34">
        <v>13.6</v>
      </c>
      <c r="G19" s="34">
        <v>3.5</v>
      </c>
      <c r="H19" s="34">
        <v>13.6</v>
      </c>
      <c r="I19" s="34">
        <f>0.2+5+1.3+8.7</f>
        <v>15.2</v>
      </c>
      <c r="J19" s="34">
        <v>13.6</v>
      </c>
      <c r="K19" s="34">
        <v>0.5</v>
      </c>
      <c r="L19" s="1"/>
      <c r="M19" s="1"/>
      <c r="N19" s="1"/>
    </row>
    <row r="20" spans="1:14" ht="25.5" customHeight="1">
      <c r="A20" s="32"/>
      <c r="B20" s="33" t="s">
        <v>41</v>
      </c>
      <c r="C20" s="28">
        <f t="shared" si="1"/>
        <v>105</v>
      </c>
      <c r="D20" s="28">
        <f t="shared" si="1"/>
        <v>73.4</v>
      </c>
      <c r="E20" s="29">
        <f t="shared" si="2"/>
        <v>69.90476190476191</v>
      </c>
      <c r="F20" s="34">
        <v>35</v>
      </c>
      <c r="G20" s="34">
        <v>12.9</v>
      </c>
      <c r="H20" s="34">
        <v>35</v>
      </c>
      <c r="I20" s="34">
        <v>20.5</v>
      </c>
      <c r="J20" s="34">
        <v>35</v>
      </c>
      <c r="K20" s="34">
        <v>40</v>
      </c>
      <c r="L20" s="1"/>
      <c r="M20" s="1"/>
      <c r="N20" s="1"/>
    </row>
    <row r="21" spans="1:11" ht="15" customHeight="1">
      <c r="A21" s="32"/>
      <c r="B21" s="33" t="s">
        <v>23</v>
      </c>
      <c r="C21" s="28">
        <f t="shared" si="1"/>
        <v>0</v>
      </c>
      <c r="D21" s="28">
        <f t="shared" si="1"/>
        <v>0</v>
      </c>
      <c r="E21" s="29"/>
      <c r="F21" s="34"/>
      <c r="G21" s="34"/>
      <c r="H21" s="34"/>
      <c r="I21" s="34"/>
      <c r="J21" s="34"/>
      <c r="K21" s="34"/>
    </row>
    <row r="22" spans="1:11" ht="18.75">
      <c r="A22" s="32"/>
      <c r="B22" s="33" t="s">
        <v>24</v>
      </c>
      <c r="C22" s="28">
        <f t="shared" si="1"/>
        <v>0</v>
      </c>
      <c r="D22" s="28">
        <f t="shared" si="1"/>
        <v>0</v>
      </c>
      <c r="E22" s="29"/>
      <c r="F22" s="34"/>
      <c r="G22" s="34"/>
      <c r="H22" s="34"/>
      <c r="I22" s="34"/>
      <c r="J22" s="34"/>
      <c r="K22" s="34"/>
    </row>
    <row r="23" spans="1:11" ht="18.75">
      <c r="A23" s="32"/>
      <c r="B23" s="33" t="s">
        <v>25</v>
      </c>
      <c r="C23" s="28">
        <f t="shared" si="1"/>
        <v>0</v>
      </c>
      <c r="D23" s="28">
        <f t="shared" si="1"/>
        <v>0.8</v>
      </c>
      <c r="E23" s="29"/>
      <c r="F23" s="34"/>
      <c r="G23" s="34">
        <f>0.2+0.6</f>
        <v>0.8</v>
      </c>
      <c r="H23" s="34"/>
      <c r="I23" s="34"/>
      <c r="J23" s="34"/>
      <c r="K23" s="34"/>
    </row>
    <row r="24" spans="1:11" ht="37.5">
      <c r="A24" s="35"/>
      <c r="B24" s="33" t="s">
        <v>26</v>
      </c>
      <c r="C24" s="28">
        <f t="shared" si="1"/>
        <v>10.2</v>
      </c>
      <c r="D24" s="28">
        <f t="shared" si="1"/>
        <v>31.799999999999997</v>
      </c>
      <c r="E24" s="29">
        <f t="shared" si="2"/>
        <v>311.7647058823529</v>
      </c>
      <c r="F24" s="34">
        <f aca="true" t="shared" si="5" ref="F24:K24">SUM(F26:F29)</f>
        <v>3.4</v>
      </c>
      <c r="G24" s="34">
        <f t="shared" si="5"/>
        <v>12.7</v>
      </c>
      <c r="H24" s="34">
        <f t="shared" si="5"/>
        <v>3.4</v>
      </c>
      <c r="I24" s="34">
        <f t="shared" si="5"/>
        <v>13.1</v>
      </c>
      <c r="J24" s="34">
        <f t="shared" si="5"/>
        <v>3.4</v>
      </c>
      <c r="K24" s="34">
        <f t="shared" si="5"/>
        <v>6</v>
      </c>
    </row>
    <row r="25" spans="1:11" ht="18.75">
      <c r="A25" s="34"/>
      <c r="B25" s="33" t="s">
        <v>20</v>
      </c>
      <c r="C25" s="28"/>
      <c r="D25" s="28"/>
      <c r="E25" s="29"/>
      <c r="F25" s="34"/>
      <c r="G25" s="34"/>
      <c r="H25" s="34"/>
      <c r="I25" s="34"/>
      <c r="J25" s="34"/>
      <c r="K25" s="34"/>
    </row>
    <row r="26" spans="1:11" ht="18.75">
      <c r="A26" s="32"/>
      <c r="B26" s="33" t="s">
        <v>27</v>
      </c>
      <c r="C26" s="28">
        <f t="shared" si="1"/>
        <v>0</v>
      </c>
      <c r="D26" s="28">
        <f t="shared" si="1"/>
        <v>0</v>
      </c>
      <c r="E26" s="29"/>
      <c r="F26" s="34"/>
      <c r="G26" s="34"/>
      <c r="H26" s="34"/>
      <c r="I26" s="34"/>
      <c r="J26" s="34"/>
      <c r="K26" s="34"/>
    </row>
    <row r="27" spans="1:11" ht="18.75">
      <c r="A27" s="32"/>
      <c r="B27" s="33" t="s">
        <v>28</v>
      </c>
      <c r="C27" s="28">
        <f t="shared" si="1"/>
        <v>0</v>
      </c>
      <c r="D27" s="28">
        <f t="shared" si="1"/>
        <v>0.6</v>
      </c>
      <c r="E27" s="29"/>
      <c r="F27" s="34"/>
      <c r="G27" s="34"/>
      <c r="H27" s="34"/>
      <c r="I27" s="34">
        <v>0.6</v>
      </c>
      <c r="J27" s="34"/>
      <c r="K27" s="34"/>
    </row>
    <row r="28" spans="1:11" ht="18.75">
      <c r="A28" s="34"/>
      <c r="B28" s="33" t="s">
        <v>29</v>
      </c>
      <c r="C28" s="28">
        <f t="shared" si="1"/>
        <v>0</v>
      </c>
      <c r="D28" s="28">
        <f t="shared" si="1"/>
        <v>0</v>
      </c>
      <c r="E28" s="29"/>
      <c r="F28" s="34"/>
      <c r="G28" s="34"/>
      <c r="H28" s="34"/>
      <c r="I28" s="34"/>
      <c r="J28" s="34"/>
      <c r="K28" s="34"/>
    </row>
    <row r="29" spans="1:11" ht="37.5">
      <c r="A29" s="34"/>
      <c r="B29" s="33" t="s">
        <v>45</v>
      </c>
      <c r="C29" s="28">
        <f t="shared" si="1"/>
        <v>10.2</v>
      </c>
      <c r="D29" s="28">
        <f t="shared" si="1"/>
        <v>31.2</v>
      </c>
      <c r="E29" s="29">
        <f t="shared" si="2"/>
        <v>305.88235294117646</v>
      </c>
      <c r="F29" s="34">
        <v>3.4</v>
      </c>
      <c r="G29" s="34">
        <v>12.7</v>
      </c>
      <c r="H29" s="34">
        <v>3.4</v>
      </c>
      <c r="I29" s="34">
        <v>12.5</v>
      </c>
      <c r="J29" s="34">
        <v>3.4</v>
      </c>
      <c r="K29" s="34">
        <v>6</v>
      </c>
    </row>
    <row r="30" spans="1:11" ht="37.5">
      <c r="A30" s="35"/>
      <c r="B30" s="33" t="s">
        <v>30</v>
      </c>
      <c r="C30" s="28">
        <f t="shared" si="1"/>
        <v>169</v>
      </c>
      <c r="D30" s="28">
        <f t="shared" si="1"/>
        <v>174.1</v>
      </c>
      <c r="E30" s="29">
        <f t="shared" si="2"/>
        <v>103.01775147928994</v>
      </c>
      <c r="F30" s="34">
        <f aca="true" t="shared" si="6" ref="F30:K30">SUM(F32:F42)</f>
        <v>65.9</v>
      </c>
      <c r="G30" s="34">
        <f t="shared" si="6"/>
        <v>69</v>
      </c>
      <c r="H30" s="34">
        <f t="shared" si="6"/>
        <v>52.199999999999996</v>
      </c>
      <c r="I30" s="34">
        <f t="shared" si="6"/>
        <v>54.2</v>
      </c>
      <c r="J30" s="34">
        <f t="shared" si="6"/>
        <v>50.9</v>
      </c>
      <c r="K30" s="34">
        <f t="shared" si="6"/>
        <v>50.9</v>
      </c>
    </row>
    <row r="31" spans="1:11" ht="18.75">
      <c r="A31" s="34"/>
      <c r="B31" s="33" t="s">
        <v>20</v>
      </c>
      <c r="C31" s="28"/>
      <c r="D31" s="28"/>
      <c r="E31" s="29"/>
      <c r="F31" s="34"/>
      <c r="G31" s="34"/>
      <c r="H31" s="34"/>
      <c r="I31" s="34"/>
      <c r="J31" s="34"/>
      <c r="K31" s="34"/>
    </row>
    <row r="32" spans="1:11" ht="18.75">
      <c r="A32" s="32"/>
      <c r="B32" s="33" t="s">
        <v>31</v>
      </c>
      <c r="C32" s="28">
        <f t="shared" si="1"/>
        <v>42.900000000000006</v>
      </c>
      <c r="D32" s="28">
        <f t="shared" si="1"/>
        <v>38</v>
      </c>
      <c r="E32" s="29">
        <f t="shared" si="2"/>
        <v>88.57808857808857</v>
      </c>
      <c r="F32" s="34">
        <v>14.3</v>
      </c>
      <c r="G32" s="34">
        <v>11.9</v>
      </c>
      <c r="H32" s="34">
        <v>14.3</v>
      </c>
      <c r="I32" s="34">
        <v>13.1</v>
      </c>
      <c r="J32" s="34">
        <v>14.3</v>
      </c>
      <c r="K32" s="34">
        <v>13</v>
      </c>
    </row>
    <row r="33" spans="1:11" ht="18.75">
      <c r="A33" s="32"/>
      <c r="B33" s="33" t="s">
        <v>32</v>
      </c>
      <c r="C33" s="28">
        <f t="shared" si="1"/>
        <v>1.7999999999999998</v>
      </c>
      <c r="D33" s="28">
        <f t="shared" si="1"/>
        <v>1.9999999999999998</v>
      </c>
      <c r="E33" s="29">
        <f t="shared" si="2"/>
        <v>111.11111111111111</v>
      </c>
      <c r="F33" s="34">
        <v>0.6</v>
      </c>
      <c r="G33" s="34">
        <v>0.6</v>
      </c>
      <c r="H33" s="34">
        <v>0.6</v>
      </c>
      <c r="I33" s="34">
        <v>0.7</v>
      </c>
      <c r="J33" s="34">
        <v>0.6</v>
      </c>
      <c r="K33" s="34">
        <v>0.7</v>
      </c>
    </row>
    <row r="34" spans="1:11" ht="18.75">
      <c r="A34" s="32"/>
      <c r="B34" s="33" t="s">
        <v>33</v>
      </c>
      <c r="C34" s="28">
        <f t="shared" si="1"/>
        <v>0</v>
      </c>
      <c r="D34" s="28">
        <f t="shared" si="1"/>
        <v>0</v>
      </c>
      <c r="E34" s="29"/>
      <c r="F34" s="34"/>
      <c r="G34" s="34"/>
      <c r="H34" s="34"/>
      <c r="I34" s="34"/>
      <c r="J34" s="34"/>
      <c r="K34" s="34"/>
    </row>
    <row r="35" spans="1:11" ht="37.5">
      <c r="A35" s="32"/>
      <c r="B35" s="33" t="s">
        <v>34</v>
      </c>
      <c r="C35" s="28">
        <f t="shared" si="1"/>
        <v>0</v>
      </c>
      <c r="D35" s="28">
        <f t="shared" si="1"/>
        <v>12.3</v>
      </c>
      <c r="E35" s="29"/>
      <c r="F35" s="34"/>
      <c r="G35" s="34">
        <f>1.3+2</f>
        <v>3.3</v>
      </c>
      <c r="H35" s="34"/>
      <c r="I35" s="34">
        <f>3.5+1+0.1</f>
        <v>4.6</v>
      </c>
      <c r="J35" s="34"/>
      <c r="K35" s="34">
        <v>4.4</v>
      </c>
    </row>
    <row r="36" spans="1:11" ht="37.5">
      <c r="A36" s="32"/>
      <c r="B36" s="33" t="s">
        <v>65</v>
      </c>
      <c r="C36" s="28">
        <f t="shared" si="1"/>
        <v>22.5</v>
      </c>
      <c r="D36" s="28">
        <f t="shared" si="1"/>
        <v>21.700000000000003</v>
      </c>
      <c r="E36" s="29">
        <f t="shared" si="2"/>
        <v>96.44444444444446</v>
      </c>
      <c r="F36" s="34">
        <v>7.5</v>
      </c>
      <c r="G36" s="34">
        <v>7.2</v>
      </c>
      <c r="H36" s="34">
        <v>7.5</v>
      </c>
      <c r="I36" s="34">
        <v>7.1</v>
      </c>
      <c r="J36" s="34">
        <v>7.5</v>
      </c>
      <c r="K36" s="34">
        <v>7.4</v>
      </c>
    </row>
    <row r="37" spans="1:11" ht="18.75">
      <c r="A37" s="32"/>
      <c r="B37" s="33" t="s">
        <v>44</v>
      </c>
      <c r="C37" s="28">
        <f t="shared" si="1"/>
        <v>7.5</v>
      </c>
      <c r="D37" s="28">
        <f t="shared" si="1"/>
        <v>7.5</v>
      </c>
      <c r="E37" s="29">
        <f t="shared" si="2"/>
        <v>100</v>
      </c>
      <c r="F37" s="34">
        <v>2.5</v>
      </c>
      <c r="G37" s="34">
        <v>2.9</v>
      </c>
      <c r="H37" s="34">
        <v>2.5</v>
      </c>
      <c r="I37" s="34">
        <v>2.6</v>
      </c>
      <c r="J37" s="34">
        <v>2.5</v>
      </c>
      <c r="K37" s="34">
        <v>2</v>
      </c>
    </row>
    <row r="38" spans="1:11" ht="18.75">
      <c r="A38" s="32"/>
      <c r="B38" s="33" t="s">
        <v>46</v>
      </c>
      <c r="C38" s="28">
        <f t="shared" si="1"/>
        <v>55.800000000000004</v>
      </c>
      <c r="D38" s="28">
        <f t="shared" si="1"/>
        <v>55.800000000000004</v>
      </c>
      <c r="E38" s="29">
        <f t="shared" si="2"/>
        <v>100</v>
      </c>
      <c r="F38" s="34">
        <v>18.6</v>
      </c>
      <c r="G38" s="34">
        <f>5.2+13.4</f>
        <v>18.6</v>
      </c>
      <c r="H38" s="34">
        <v>18.6</v>
      </c>
      <c r="I38" s="34">
        <v>18.6</v>
      </c>
      <c r="J38" s="34">
        <v>18.6</v>
      </c>
      <c r="K38" s="34">
        <v>18.6</v>
      </c>
    </row>
    <row r="39" spans="1:11" ht="18.75">
      <c r="A39" s="32"/>
      <c r="B39" s="33" t="s">
        <v>58</v>
      </c>
      <c r="C39" s="28">
        <f t="shared" si="1"/>
        <v>22.200000000000003</v>
      </c>
      <c r="D39" s="28">
        <f t="shared" si="1"/>
        <v>12.3</v>
      </c>
      <c r="E39" s="29">
        <f t="shared" si="2"/>
        <v>55.4054054054054</v>
      </c>
      <c r="F39" s="34">
        <v>7.4</v>
      </c>
      <c r="G39" s="34">
        <v>12.3</v>
      </c>
      <c r="H39" s="34">
        <v>7.4</v>
      </c>
      <c r="I39" s="34"/>
      <c r="J39" s="34">
        <v>7.4</v>
      </c>
      <c r="K39" s="34"/>
    </row>
    <row r="40" spans="1:11" ht="18.75">
      <c r="A40" s="32"/>
      <c r="B40" s="33" t="s">
        <v>60</v>
      </c>
      <c r="C40" s="28">
        <f t="shared" si="1"/>
        <v>15</v>
      </c>
      <c r="D40" s="28">
        <f t="shared" si="1"/>
        <v>12.2</v>
      </c>
      <c r="E40" s="29">
        <f t="shared" si="2"/>
        <v>81.33333333333333</v>
      </c>
      <c r="F40" s="34">
        <v>15</v>
      </c>
      <c r="G40" s="34">
        <v>12.2</v>
      </c>
      <c r="H40" s="34"/>
      <c r="I40" s="34"/>
      <c r="J40" s="34"/>
      <c r="K40" s="34"/>
    </row>
    <row r="41" spans="1:11" ht="18.75">
      <c r="A41" s="32"/>
      <c r="B41" s="33" t="s">
        <v>61</v>
      </c>
      <c r="C41" s="28">
        <f t="shared" si="1"/>
        <v>0</v>
      </c>
      <c r="D41" s="28">
        <f t="shared" si="1"/>
        <v>9.6</v>
      </c>
      <c r="E41" s="29"/>
      <c r="F41" s="34"/>
      <c r="G41" s="34"/>
      <c r="H41" s="34"/>
      <c r="I41" s="34">
        <v>4.8</v>
      </c>
      <c r="J41" s="34"/>
      <c r="K41" s="34">
        <v>4.8</v>
      </c>
    </row>
    <row r="42" spans="1:11" ht="18.75">
      <c r="A42" s="32"/>
      <c r="B42" s="33" t="s">
        <v>62</v>
      </c>
      <c r="C42" s="28">
        <f t="shared" si="1"/>
        <v>1.3</v>
      </c>
      <c r="D42" s="28">
        <f t="shared" si="1"/>
        <v>2.7</v>
      </c>
      <c r="E42" s="29">
        <f t="shared" si="2"/>
        <v>207.69230769230768</v>
      </c>
      <c r="F42" s="34"/>
      <c r="G42" s="34"/>
      <c r="H42" s="34">
        <v>1.3</v>
      </c>
      <c r="I42" s="34">
        <v>2.7</v>
      </c>
      <c r="J42" s="34"/>
      <c r="K42" s="34"/>
    </row>
    <row r="43" spans="1:11" ht="18.75">
      <c r="A43" s="35"/>
      <c r="B43" s="33" t="s">
        <v>43</v>
      </c>
      <c r="C43" s="28">
        <f t="shared" si="1"/>
        <v>18.6</v>
      </c>
      <c r="D43" s="28">
        <f t="shared" si="1"/>
        <v>42.8</v>
      </c>
      <c r="E43" s="29">
        <f t="shared" si="2"/>
        <v>230.1075268817204</v>
      </c>
      <c r="F43" s="34">
        <f aca="true" t="shared" si="7" ref="F43:K43">SUM(F44)</f>
        <v>6.2</v>
      </c>
      <c r="G43" s="34">
        <f t="shared" si="7"/>
        <v>14.6</v>
      </c>
      <c r="H43" s="34">
        <f t="shared" si="7"/>
        <v>6.2</v>
      </c>
      <c r="I43" s="34">
        <f t="shared" si="7"/>
        <v>14.1</v>
      </c>
      <c r="J43" s="34">
        <f t="shared" si="7"/>
        <v>6.2</v>
      </c>
      <c r="K43" s="34">
        <f t="shared" si="7"/>
        <v>14.1</v>
      </c>
    </row>
    <row r="44" spans="1:11" ht="18.75">
      <c r="A44" s="35"/>
      <c r="B44" s="33" t="s">
        <v>59</v>
      </c>
      <c r="C44" s="28">
        <f t="shared" si="1"/>
        <v>18.6</v>
      </c>
      <c r="D44" s="28">
        <f t="shared" si="1"/>
        <v>42.8</v>
      </c>
      <c r="E44" s="29">
        <f t="shared" si="2"/>
        <v>230.1075268817204</v>
      </c>
      <c r="F44" s="34">
        <v>6.2</v>
      </c>
      <c r="G44" s="34">
        <v>14.6</v>
      </c>
      <c r="H44" s="34">
        <v>6.2</v>
      </c>
      <c r="I44" s="34">
        <v>14.1</v>
      </c>
      <c r="J44" s="34">
        <v>6.2</v>
      </c>
      <c r="K44" s="34">
        <v>14.1</v>
      </c>
    </row>
    <row r="45" spans="1:11" ht="18.75">
      <c r="A45" s="35"/>
      <c r="B45" s="33" t="s">
        <v>39</v>
      </c>
      <c r="C45" s="28">
        <f t="shared" si="1"/>
        <v>105</v>
      </c>
      <c r="D45" s="28">
        <f t="shared" si="1"/>
        <v>96.9</v>
      </c>
      <c r="E45" s="29">
        <f t="shared" si="2"/>
        <v>92.28571428571429</v>
      </c>
      <c r="F45" s="34">
        <v>35</v>
      </c>
      <c r="G45" s="34">
        <f>2+23.9+3</f>
        <v>28.9</v>
      </c>
      <c r="H45" s="34">
        <v>35</v>
      </c>
      <c r="I45" s="34">
        <f>8.7+1.4+23.9</f>
        <v>34</v>
      </c>
      <c r="J45" s="34">
        <v>35</v>
      </c>
      <c r="K45" s="34">
        <v>34</v>
      </c>
    </row>
    <row r="46" spans="1:11" ht="18.75">
      <c r="A46" s="32"/>
      <c r="B46" s="33" t="s">
        <v>35</v>
      </c>
      <c r="C46" s="28">
        <f t="shared" si="1"/>
        <v>53.8</v>
      </c>
      <c r="D46" s="28">
        <f t="shared" si="1"/>
        <v>119.5</v>
      </c>
      <c r="E46" s="29">
        <f t="shared" si="2"/>
        <v>222.11895910780672</v>
      </c>
      <c r="F46" s="34">
        <f aca="true" t="shared" si="8" ref="F46:K46">SUM(F47:F48)</f>
        <v>53.8</v>
      </c>
      <c r="G46" s="34">
        <f t="shared" si="8"/>
        <v>119.5</v>
      </c>
      <c r="H46" s="34">
        <f t="shared" si="8"/>
        <v>0</v>
      </c>
      <c r="I46" s="34">
        <f t="shared" si="8"/>
        <v>0</v>
      </c>
      <c r="J46" s="34">
        <f t="shared" si="8"/>
        <v>0</v>
      </c>
      <c r="K46" s="34">
        <f t="shared" si="8"/>
        <v>0</v>
      </c>
    </row>
    <row r="47" spans="1:11" ht="18.75">
      <c r="A47" s="32"/>
      <c r="B47" s="33" t="s">
        <v>48</v>
      </c>
      <c r="C47" s="28">
        <f t="shared" si="1"/>
        <v>49.8</v>
      </c>
      <c r="D47" s="28">
        <f t="shared" si="1"/>
        <v>78.3</v>
      </c>
      <c r="E47" s="29">
        <f t="shared" si="2"/>
        <v>157.2289156626506</v>
      </c>
      <c r="F47" s="34">
        <v>49.8</v>
      </c>
      <c r="G47" s="34">
        <v>78.3</v>
      </c>
      <c r="H47" s="34"/>
      <c r="I47" s="34"/>
      <c r="J47" s="34"/>
      <c r="K47" s="34"/>
    </row>
    <row r="48" spans="1:11" ht="18.75">
      <c r="A48" s="32"/>
      <c r="B48" s="33" t="s">
        <v>49</v>
      </c>
      <c r="C48" s="28">
        <f t="shared" si="1"/>
        <v>4</v>
      </c>
      <c r="D48" s="28">
        <f t="shared" si="1"/>
        <v>41.2</v>
      </c>
      <c r="E48" s="29">
        <f t="shared" si="2"/>
        <v>1030</v>
      </c>
      <c r="F48" s="34">
        <v>4</v>
      </c>
      <c r="G48" s="34">
        <v>41.2</v>
      </c>
      <c r="H48" s="34"/>
      <c r="I48" s="34"/>
      <c r="J48" s="34"/>
      <c r="K48" s="34"/>
    </row>
    <row r="49" spans="1:11" ht="18.75">
      <c r="A49" s="34"/>
      <c r="B49" s="33" t="s">
        <v>36</v>
      </c>
      <c r="C49" s="28"/>
      <c r="D49" s="28"/>
      <c r="E49" s="29"/>
      <c r="F49" s="34"/>
      <c r="G49" s="34"/>
      <c r="H49" s="34"/>
      <c r="I49" s="34"/>
      <c r="J49" s="34"/>
      <c r="K49" s="34"/>
    </row>
    <row r="50" spans="1:11" ht="18.75">
      <c r="A50" s="34"/>
      <c r="B50" s="33" t="s">
        <v>47</v>
      </c>
      <c r="C50" s="28">
        <f t="shared" si="1"/>
        <v>1</v>
      </c>
      <c r="D50" s="28">
        <f t="shared" si="1"/>
        <v>0.2</v>
      </c>
      <c r="E50" s="29">
        <f t="shared" si="2"/>
        <v>20</v>
      </c>
      <c r="F50" s="34">
        <v>1</v>
      </c>
      <c r="G50" s="34">
        <v>0.2</v>
      </c>
      <c r="H50" s="34"/>
      <c r="I50" s="34"/>
      <c r="J50" s="34"/>
      <c r="K50" s="34"/>
    </row>
    <row r="51" spans="1:11" ht="37.5">
      <c r="A51" s="36" t="s">
        <v>37</v>
      </c>
      <c r="B51" s="37" t="s">
        <v>38</v>
      </c>
      <c r="C51" s="28">
        <f t="shared" si="1"/>
        <v>22.200000000000003</v>
      </c>
      <c r="D51" s="28">
        <f t="shared" si="1"/>
        <v>302.6</v>
      </c>
      <c r="E51" s="29">
        <f t="shared" si="2"/>
        <v>1363.063063063063</v>
      </c>
      <c r="F51" s="34">
        <v>7.4</v>
      </c>
      <c r="G51" s="34">
        <v>52.5</v>
      </c>
      <c r="H51" s="34">
        <v>7.4</v>
      </c>
      <c r="I51" s="34">
        <v>180.1</v>
      </c>
      <c r="J51" s="34">
        <v>7.4</v>
      </c>
      <c r="K51" s="34">
        <v>70</v>
      </c>
    </row>
    <row r="52" spans="1:11" ht="18.75">
      <c r="A52" s="34"/>
      <c r="B52" s="33"/>
      <c r="C52" s="34"/>
      <c r="D52" s="34"/>
      <c r="E52" s="34"/>
      <c r="F52" s="34"/>
      <c r="G52" s="34"/>
      <c r="H52" s="34"/>
      <c r="I52" s="34"/>
      <c r="J52" s="34"/>
      <c r="K52" s="34"/>
    </row>
    <row r="53" spans="1:11" ht="18.75">
      <c r="A53" s="34"/>
      <c r="B53" s="33"/>
      <c r="C53" s="34"/>
      <c r="D53" s="34"/>
      <c r="E53" s="34"/>
      <c r="F53" s="34"/>
      <c r="G53" s="34"/>
      <c r="H53" s="34"/>
      <c r="I53" s="34"/>
      <c r="J53" s="34"/>
      <c r="K53" s="34"/>
    </row>
    <row r="54" spans="1:11" ht="18.75">
      <c r="A54" s="38"/>
      <c r="B54" s="39"/>
      <c r="C54" s="38"/>
      <c r="D54" s="38"/>
      <c r="E54" s="38"/>
      <c r="F54" s="38"/>
      <c r="G54" s="38"/>
      <c r="H54" s="38"/>
      <c r="I54" s="38"/>
      <c r="J54" s="38"/>
      <c r="K54" s="38"/>
    </row>
    <row r="55" spans="1:11" ht="18.75">
      <c r="A55" s="18"/>
      <c r="B55" s="20" t="s">
        <v>70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8.75">
      <c r="A56" s="18"/>
      <c r="B56" s="19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8.75">
      <c r="A57" s="40" t="s">
        <v>66</v>
      </c>
      <c r="B57" s="18"/>
      <c r="C57" s="18"/>
      <c r="D57" s="18"/>
      <c r="E57" s="18"/>
      <c r="F57" s="18"/>
      <c r="G57" s="18"/>
      <c r="H57" s="18"/>
      <c r="I57" s="18"/>
      <c r="J57" s="18"/>
      <c r="K57" s="41" t="s">
        <v>67</v>
      </c>
    </row>
    <row r="58" spans="1:11" ht="18.75">
      <c r="A58" s="40"/>
      <c r="B58" s="38"/>
      <c r="C58" s="38"/>
      <c r="D58" s="38"/>
      <c r="E58" s="38"/>
      <c r="F58" s="38"/>
      <c r="G58" s="18"/>
      <c r="H58" s="18"/>
      <c r="I58" s="18"/>
      <c r="J58" s="18"/>
      <c r="K58" s="18"/>
    </row>
    <row r="59" spans="1:11" ht="18.75">
      <c r="A59" s="40" t="s">
        <v>68</v>
      </c>
      <c r="B59" s="38"/>
      <c r="C59" s="38"/>
      <c r="D59" s="38"/>
      <c r="E59" s="42"/>
      <c r="F59" s="38"/>
      <c r="G59" s="18"/>
      <c r="H59" s="18"/>
      <c r="I59" s="18"/>
      <c r="J59" s="18"/>
      <c r="K59" s="41" t="s">
        <v>69</v>
      </c>
    </row>
    <row r="60" spans="1:11" ht="18.75">
      <c r="A60" s="3"/>
      <c r="B60" s="7"/>
      <c r="C60" s="3"/>
      <c r="D60" s="3"/>
      <c r="E60" s="3"/>
      <c r="F60" s="3"/>
      <c r="G60" s="3"/>
      <c r="H60" s="3"/>
      <c r="I60" s="3"/>
      <c r="J60" s="3"/>
      <c r="K60" s="3"/>
    </row>
    <row r="61" spans="1:11" ht="18.75">
      <c r="A61" s="3"/>
      <c r="B61" s="7"/>
      <c r="C61" s="3"/>
      <c r="D61" s="3"/>
      <c r="E61" s="3"/>
      <c r="F61" s="3"/>
      <c r="G61" s="3"/>
      <c r="H61" s="3"/>
      <c r="I61" s="3"/>
      <c r="J61" s="3"/>
      <c r="K61" s="3"/>
    </row>
    <row r="62" spans="1:11" ht="18.75">
      <c r="A62" s="3"/>
      <c r="B62" s="7"/>
      <c r="C62" s="3"/>
      <c r="D62" s="3"/>
      <c r="E62" s="3"/>
      <c r="F62" s="3"/>
      <c r="G62" s="3"/>
      <c r="H62" s="3"/>
      <c r="I62" s="3"/>
      <c r="J62" s="3"/>
      <c r="K62" s="3"/>
    </row>
    <row r="63" spans="1:11" ht="18.75">
      <c r="A63" s="3"/>
      <c r="B63" s="7"/>
      <c r="C63" s="3"/>
      <c r="D63" s="3"/>
      <c r="E63" s="3"/>
      <c r="F63" s="3"/>
      <c r="G63" s="3"/>
      <c r="H63" s="3"/>
      <c r="I63" s="3"/>
      <c r="J63" s="3"/>
      <c r="K63" s="3"/>
    </row>
    <row r="64" spans="1:11" ht="18.75">
      <c r="A64" s="3"/>
      <c r="B64" s="7"/>
      <c r="C64" s="3"/>
      <c r="D64" s="3"/>
      <c r="E64" s="3"/>
      <c r="F64" s="3"/>
      <c r="G64" s="3"/>
      <c r="H64" s="3"/>
      <c r="I64" s="3"/>
      <c r="J64" s="3"/>
      <c r="K64" s="3"/>
    </row>
    <row r="65" spans="1:11" ht="18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8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8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8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8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8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8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8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8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8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8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8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8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8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8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8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8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8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8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8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8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8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8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8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8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8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8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8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8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8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8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8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8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8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8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8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8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8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8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8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8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8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8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8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8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8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8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8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8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8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8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8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8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8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8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8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8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8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8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ht="18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18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18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ht="18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8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8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</sheetData>
  <sheetProtection/>
  <mergeCells count="10">
    <mergeCell ref="B55:K55"/>
    <mergeCell ref="J1:K1"/>
    <mergeCell ref="B4:K4"/>
    <mergeCell ref="A6:A7"/>
    <mergeCell ref="C6:E6"/>
    <mergeCell ref="A2:K2"/>
    <mergeCell ref="J6:K6"/>
    <mergeCell ref="B6:B7"/>
    <mergeCell ref="F6:G6"/>
    <mergeCell ref="H6:I6"/>
  </mergeCells>
  <printOptions/>
  <pageMargins left="0" right="0" top="0" bottom="0" header="0.5118110236220472" footer="0.5118110236220472"/>
  <pageSetup horizontalDpi="600" verticalDpi="6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9" t="s">
        <v>50</v>
      </c>
      <c r="C1" s="9"/>
      <c r="D1" s="13"/>
      <c r="E1" s="13"/>
      <c r="F1" s="13"/>
    </row>
    <row r="2" spans="2:6" ht="12.75">
      <c r="B2" s="9" t="s">
        <v>51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1">
      <c r="B4" s="10" t="s">
        <v>52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25.5">
      <c r="B6" s="9" t="s">
        <v>53</v>
      </c>
      <c r="C6" s="9"/>
      <c r="D6" s="13"/>
      <c r="E6" s="13" t="s">
        <v>54</v>
      </c>
      <c r="F6" s="13" t="s">
        <v>55</v>
      </c>
    </row>
    <row r="7" spans="2:6" ht="13.5" thickBot="1">
      <c r="B7" s="10"/>
      <c r="C7" s="10"/>
      <c r="D7" s="14"/>
      <c r="E7" s="14"/>
      <c r="F7" s="14"/>
    </row>
    <row r="8" spans="2:6" ht="39" thickBot="1">
      <c r="B8" s="11" t="s">
        <v>56</v>
      </c>
      <c r="C8" s="12"/>
      <c r="D8" s="15"/>
      <c r="E8" s="15">
        <v>2</v>
      </c>
      <c r="F8" s="16" t="s">
        <v>57</v>
      </c>
    </row>
    <row r="9" spans="2:6" ht="12.75">
      <c r="B9" s="10"/>
      <c r="C9" s="10"/>
      <c r="D9" s="14"/>
      <c r="E9" s="14"/>
      <c r="F9" s="14"/>
    </row>
    <row r="10" spans="2:6" ht="12.75">
      <c r="B10" s="10"/>
      <c r="C10" s="10"/>
      <c r="D10" s="14"/>
      <c r="E10" s="14"/>
      <c r="F1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Komp1</dc:creator>
  <cp:keywords/>
  <dc:description/>
  <cp:lastModifiedBy>Андрик</cp:lastModifiedBy>
  <cp:lastPrinted>2016-04-08T05:28:56Z</cp:lastPrinted>
  <dcterms:created xsi:type="dcterms:W3CDTF">2016-03-23T14:34:44Z</dcterms:created>
  <dcterms:modified xsi:type="dcterms:W3CDTF">2016-04-08T05:55:28Z</dcterms:modified>
  <cp:category/>
  <cp:version/>
  <cp:contentType/>
  <cp:contentStatus/>
</cp:coreProperties>
</file>