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055" activeTab="0"/>
  </bookViews>
  <sheets>
    <sheet name="Додаток 2" sheetId="1" r:id="rId1"/>
    <sheet name="Додаток 1" sheetId="2" r:id="rId2"/>
  </sheets>
  <definedNames>
    <definedName name="_xlnm.Print_Titles" localSheetId="0">'Додаток 2'!$6:$8</definedName>
  </definedNames>
  <calcPr fullCalcOnLoad="1" fullPrecision="0"/>
</workbook>
</file>

<file path=xl/sharedStrings.xml><?xml version="1.0" encoding="utf-8"?>
<sst xmlns="http://schemas.openxmlformats.org/spreadsheetml/2006/main" count="105" uniqueCount="75">
  <si>
    <t>№ з/п</t>
  </si>
  <si>
    <t>план</t>
  </si>
  <si>
    <t>виконано</t>
  </si>
  <si>
    <t>% виконання</t>
  </si>
  <si>
    <t>в тому числі</t>
  </si>
  <si>
    <t>ВСЬОГО</t>
  </si>
  <si>
    <t>тис.грн.</t>
  </si>
  <si>
    <t>Заробітна плата</t>
  </si>
  <si>
    <t>будівельні матеріали</t>
  </si>
  <si>
    <t>електроенергія</t>
  </si>
  <si>
    <t>водопостачання</t>
  </si>
  <si>
    <t>запчастини</t>
  </si>
  <si>
    <t>підпис</t>
  </si>
  <si>
    <t>назва комунального підприємства</t>
  </si>
  <si>
    <t>факт</t>
  </si>
  <si>
    <t>Назва доходів, видатків</t>
  </si>
  <si>
    <t>від основної діяльності</t>
  </si>
  <si>
    <t>від надання в аренду майна</t>
  </si>
  <si>
    <t>інші доходи</t>
  </si>
  <si>
    <t>Видатки - всього: у тому числі</t>
  </si>
  <si>
    <t>нарахування на заробітну плату</t>
  </si>
  <si>
    <t>Матеріали - всього</t>
  </si>
  <si>
    <t>паливно - мастильні матеріали</t>
  </si>
  <si>
    <t>господарчі товари</t>
  </si>
  <si>
    <t>посипочний матеріал</t>
  </si>
  <si>
    <t>саджанці</t>
  </si>
  <si>
    <t>інші</t>
  </si>
  <si>
    <t>Оплата комунальних послуг - всього</t>
  </si>
  <si>
    <t>відсотки банку</t>
  </si>
  <si>
    <t>послуги зв'язку, інтернет</t>
  </si>
  <si>
    <t>автопослуги</t>
  </si>
  <si>
    <t>Директор КП "Павлоградтеплоенерго"</t>
  </si>
  <si>
    <t>Вовк М.В.</t>
  </si>
  <si>
    <t>Додаток 2</t>
  </si>
  <si>
    <t>Додаток 1</t>
  </si>
  <si>
    <t>Назва видатків, об'єктів</t>
  </si>
  <si>
    <t>Поповнення статутного фонду - всього</t>
  </si>
  <si>
    <t>1.1</t>
  </si>
  <si>
    <t>КП "Павлоградтеплоенерго"</t>
  </si>
  <si>
    <t>1.2</t>
  </si>
  <si>
    <t>2</t>
  </si>
  <si>
    <t>3</t>
  </si>
  <si>
    <t>покупне тепло</t>
  </si>
  <si>
    <t>абонентське обслуговування</t>
  </si>
  <si>
    <t>програмно-технічне забезпечення</t>
  </si>
  <si>
    <t>ПДВ</t>
  </si>
  <si>
    <t>податок на доходи фізичних осіб</t>
  </si>
  <si>
    <t>Податки</t>
  </si>
  <si>
    <t>в тому числі:</t>
  </si>
  <si>
    <t>з них:</t>
  </si>
  <si>
    <t>Фінансовий результат (прибуток, збиток)</t>
  </si>
  <si>
    <t>Амортизаційні відрахування</t>
  </si>
  <si>
    <t>Оплата послуг (крім комунальних) - всього</t>
  </si>
  <si>
    <t>газ та його транспортування</t>
  </si>
  <si>
    <r>
      <t>Інші послуги</t>
    </r>
    <r>
      <rPr>
        <sz val="12"/>
        <rFont val="Times New Roman"/>
        <family val="1"/>
      </rPr>
      <t>(крупні суми розшифрувати)</t>
    </r>
  </si>
  <si>
    <t xml:space="preserve">Інші видатки </t>
  </si>
  <si>
    <t>Юстиція</t>
  </si>
  <si>
    <t>Погашення заборгованості за газ</t>
  </si>
  <si>
    <t>тех. діагностування котлів</t>
  </si>
  <si>
    <t>Звіт про використання коштів від господарської діяльності за І квартал 2016 року</t>
  </si>
  <si>
    <t>I квартал 2016 року</t>
  </si>
  <si>
    <t>січень</t>
  </si>
  <si>
    <t>лютий</t>
  </si>
  <si>
    <t>березень</t>
  </si>
  <si>
    <t>пільги та субсидії</t>
  </si>
  <si>
    <t>Звіт про використання бюджетних коштів за І квартал 2016р.</t>
  </si>
  <si>
    <t>Погашення заборшованості з податку на прибуток</t>
  </si>
  <si>
    <t>допомога з місцевого бюджету</t>
  </si>
  <si>
    <t>проведення моніторингу</t>
  </si>
  <si>
    <t>встановлення системи відеонагляду</t>
  </si>
  <si>
    <t>наладка тривожної сигналізації</t>
  </si>
  <si>
    <t>страхування транспорта</t>
  </si>
  <si>
    <t>податок на прибуток</t>
  </si>
  <si>
    <t xml:space="preserve">Надходження грошових коштів   від основної  діяльності,  у тому числі: </t>
  </si>
  <si>
    <t>інші податки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</si>
</sst>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22]d\ mmmm\ yyyy&quot; р.&quot;"/>
    <numFmt numFmtId="173" formatCode="0.0"/>
    <numFmt numFmtId="174" formatCode="#,##0.0"/>
  </numFmts>
  <fonts count="30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center"/>
    </xf>
    <xf numFmtId="0" fontId="0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17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3" fontId="3" fillId="0" borderId="15" xfId="0" applyNumberFormat="1" applyFont="1" applyBorder="1" applyAlignment="1">
      <alignment horizontal="center"/>
    </xf>
    <xf numFmtId="173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3" fontId="3" fillId="0" borderId="16" xfId="0" applyNumberFormat="1" applyFont="1" applyBorder="1" applyAlignment="1">
      <alignment horizontal="center"/>
    </xf>
    <xf numFmtId="173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justify" vertical="center"/>
    </xf>
    <xf numFmtId="173" fontId="7" fillId="0" borderId="19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49" fontId="3" fillId="0" borderId="10" xfId="0" applyNumberFormat="1" applyFont="1" applyBorder="1" applyAlignment="1">
      <alignment horizontal="left" vertical="center" indent="1"/>
    </xf>
    <xf numFmtId="0" fontId="9" fillId="0" borderId="21" xfId="0" applyFont="1" applyBorder="1" applyAlignment="1">
      <alignment horizontal="left" vertical="center" indent="2"/>
    </xf>
    <xf numFmtId="0" fontId="9" fillId="0" borderId="10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49" fontId="7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justify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/>
    </xf>
    <xf numFmtId="174" fontId="7" fillId="0" borderId="24" xfId="0" applyNumberFormat="1" applyFont="1" applyBorder="1" applyAlignment="1">
      <alignment vertical="center"/>
    </xf>
    <xf numFmtId="174" fontId="3" fillId="0" borderId="10" xfId="0" applyNumberFormat="1" applyFont="1" applyBorder="1" applyAlignment="1">
      <alignment/>
    </xf>
    <xf numFmtId="174" fontId="3" fillId="0" borderId="15" xfId="0" applyNumberFormat="1" applyFont="1" applyBorder="1" applyAlignment="1">
      <alignment/>
    </xf>
    <xf numFmtId="174" fontId="7" fillId="0" borderId="10" xfId="0" applyNumberFormat="1" applyFont="1" applyBorder="1" applyAlignment="1">
      <alignment vertical="center"/>
    </xf>
    <xf numFmtId="174" fontId="7" fillId="0" borderId="15" xfId="0" applyNumberFormat="1" applyFont="1" applyBorder="1" applyAlignment="1">
      <alignment vertical="center"/>
    </xf>
    <xf numFmtId="174" fontId="7" fillId="0" borderId="10" xfId="0" applyNumberFormat="1" applyFont="1" applyBorder="1" applyAlignment="1">
      <alignment/>
    </xf>
    <xf numFmtId="174" fontId="7" fillId="0" borderId="15" xfId="0" applyNumberFormat="1" applyFont="1" applyBorder="1" applyAlignment="1">
      <alignment/>
    </xf>
    <xf numFmtId="174" fontId="3" fillId="0" borderId="21" xfId="0" applyNumberFormat="1" applyFont="1" applyBorder="1" applyAlignment="1">
      <alignment/>
    </xf>
    <xf numFmtId="174" fontId="3" fillId="0" borderId="25" xfId="0" applyNumberFormat="1" applyFont="1" applyBorder="1" applyAlignment="1">
      <alignment/>
    </xf>
    <xf numFmtId="174" fontId="7" fillId="0" borderId="12" xfId="0" applyNumberFormat="1" applyFont="1" applyBorder="1" applyAlignment="1">
      <alignment vertical="center"/>
    </xf>
    <xf numFmtId="174" fontId="7" fillId="0" borderId="16" xfId="0" applyNumberFormat="1" applyFont="1" applyBorder="1" applyAlignment="1">
      <alignment vertical="center"/>
    </xf>
    <xf numFmtId="174" fontId="7" fillId="0" borderId="12" xfId="0" applyNumberFormat="1" applyFont="1" applyFill="1" applyBorder="1" applyAlignment="1">
      <alignment vertical="center"/>
    </xf>
    <xf numFmtId="174" fontId="7" fillId="0" borderId="10" xfId="0" applyNumberFormat="1" applyFont="1" applyFill="1" applyBorder="1" applyAlignment="1">
      <alignment vertical="center"/>
    </xf>
    <xf numFmtId="174" fontId="3" fillId="0" borderId="10" xfId="0" applyNumberFormat="1" applyFont="1" applyFill="1" applyBorder="1" applyAlignment="1">
      <alignment/>
    </xf>
    <xf numFmtId="173" fontId="1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left" vertical="center" wrapText="1" indent="1"/>
    </xf>
    <xf numFmtId="174" fontId="3" fillId="0" borderId="10" xfId="0" applyNumberFormat="1" applyFont="1" applyBorder="1" applyAlignment="1">
      <alignment horizontal="right"/>
    </xf>
    <xf numFmtId="174" fontId="7" fillId="0" borderId="1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zoomScale="75" zoomScaleNormal="75" zoomScalePageLayoutView="0" workbookViewId="0" topLeftCell="A5">
      <selection activeCell="L5" sqref="L1:N16384"/>
    </sheetView>
  </sheetViews>
  <sheetFormatPr defaultColWidth="9.00390625" defaultRowHeight="12.75"/>
  <cols>
    <col min="1" max="1" width="6.75390625" style="0" customWidth="1"/>
    <col min="2" max="2" width="49.875" style="0" customWidth="1"/>
    <col min="3" max="3" width="14.375" style="0" customWidth="1"/>
    <col min="4" max="4" width="13.875" style="0" customWidth="1"/>
    <col min="5" max="5" width="15.625" style="0" customWidth="1"/>
    <col min="6" max="6" width="13.625" style="0" customWidth="1"/>
    <col min="7" max="7" width="13.125" style="0" customWidth="1"/>
    <col min="8" max="8" width="13.375" style="0" customWidth="1"/>
    <col min="9" max="9" width="13.125" style="0" customWidth="1"/>
    <col min="10" max="10" width="13.25390625" style="0" customWidth="1"/>
    <col min="11" max="11" width="13.125" style="0" customWidth="1"/>
  </cols>
  <sheetData>
    <row r="1" spans="1:11" ht="18.75">
      <c r="A1" s="1"/>
      <c r="B1" s="1"/>
      <c r="C1" s="1"/>
      <c r="D1" s="1"/>
      <c r="E1" s="1"/>
      <c r="F1" s="1"/>
      <c r="G1" s="1"/>
      <c r="H1" s="1"/>
      <c r="I1" s="1"/>
      <c r="J1" s="69" t="s">
        <v>33</v>
      </c>
      <c r="K1" s="69"/>
    </row>
    <row r="2" spans="1:11" ht="20.25">
      <c r="A2" s="70" t="s">
        <v>59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8.75">
      <c r="A3" s="71" t="s">
        <v>38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5.75">
      <c r="A4" s="72" t="s">
        <v>13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4" t="s">
        <v>6</v>
      </c>
    </row>
    <row r="6" spans="1:11" ht="15.75">
      <c r="A6" s="75" t="s">
        <v>0</v>
      </c>
      <c r="B6" s="67" t="s">
        <v>15</v>
      </c>
      <c r="C6" s="67" t="s">
        <v>60</v>
      </c>
      <c r="D6" s="67"/>
      <c r="E6" s="67"/>
      <c r="F6" s="67" t="s">
        <v>4</v>
      </c>
      <c r="G6" s="67"/>
      <c r="H6" s="67"/>
      <c r="I6" s="67"/>
      <c r="J6" s="67"/>
      <c r="K6" s="68"/>
    </row>
    <row r="7" spans="1:11" ht="15.75">
      <c r="A7" s="76"/>
      <c r="B7" s="73"/>
      <c r="C7" s="73"/>
      <c r="D7" s="73"/>
      <c r="E7" s="73"/>
      <c r="F7" s="73" t="s">
        <v>61</v>
      </c>
      <c r="G7" s="73"/>
      <c r="H7" s="73" t="s">
        <v>62</v>
      </c>
      <c r="I7" s="73"/>
      <c r="J7" s="73" t="s">
        <v>63</v>
      </c>
      <c r="K7" s="74"/>
    </row>
    <row r="8" spans="1:11" ht="16.5" thickBot="1">
      <c r="A8" s="77"/>
      <c r="B8" s="78"/>
      <c r="C8" s="42" t="s">
        <v>1</v>
      </c>
      <c r="D8" s="42" t="s">
        <v>14</v>
      </c>
      <c r="E8" s="42" t="s">
        <v>3</v>
      </c>
      <c r="F8" s="42" t="s">
        <v>1</v>
      </c>
      <c r="G8" s="42" t="s">
        <v>14</v>
      </c>
      <c r="H8" s="42" t="s">
        <v>1</v>
      </c>
      <c r="I8" s="42" t="s">
        <v>14</v>
      </c>
      <c r="J8" s="42" t="s">
        <v>1</v>
      </c>
      <c r="K8" s="43" t="s">
        <v>14</v>
      </c>
    </row>
    <row r="9" spans="1:11" s="40" customFormat="1" ht="36.75" customHeight="1">
      <c r="A9" s="45">
        <v>1</v>
      </c>
      <c r="B9" s="46" t="s">
        <v>73</v>
      </c>
      <c r="C9" s="49">
        <f>SUM(C10:C14)</f>
        <v>107449</v>
      </c>
      <c r="D9" s="49">
        <f aca="true" t="shared" si="0" ref="D9:K9">SUM(D10:D14)</f>
        <v>130126.5</v>
      </c>
      <c r="E9" s="52">
        <f>D9/C9*100</f>
        <v>121.1</v>
      </c>
      <c r="F9" s="49">
        <f t="shared" si="0"/>
        <v>30950.6</v>
      </c>
      <c r="G9" s="49">
        <f t="shared" si="0"/>
        <v>57709.3</v>
      </c>
      <c r="H9" s="49">
        <f t="shared" si="0"/>
        <v>36875.7</v>
      </c>
      <c r="I9" s="49">
        <f t="shared" si="0"/>
        <v>46938</v>
      </c>
      <c r="J9" s="49">
        <f t="shared" si="0"/>
        <v>39622.7</v>
      </c>
      <c r="K9" s="49">
        <f t="shared" si="0"/>
        <v>25479.2</v>
      </c>
    </row>
    <row r="10" spans="1:11" ht="18.75">
      <c r="A10" s="5"/>
      <c r="B10" s="2" t="s">
        <v>16</v>
      </c>
      <c r="C10" s="50">
        <f aca="true" t="shared" si="1" ref="C10:D17">F10+H10+J10</f>
        <v>98326</v>
      </c>
      <c r="D10" s="50">
        <f t="shared" si="1"/>
        <v>57469.4</v>
      </c>
      <c r="E10" s="50">
        <f>D10/C10*100</f>
        <v>58.4</v>
      </c>
      <c r="F10" s="50">
        <v>30903.6</v>
      </c>
      <c r="G10" s="50">
        <v>18062.5</v>
      </c>
      <c r="H10" s="50">
        <v>33231.7</v>
      </c>
      <c r="I10" s="50">
        <v>19423.2</v>
      </c>
      <c r="J10" s="50">
        <v>34190.7</v>
      </c>
      <c r="K10" s="51">
        <v>19983.7</v>
      </c>
    </row>
    <row r="11" spans="1:11" ht="18.75">
      <c r="A11" s="5"/>
      <c r="B11" s="2" t="s">
        <v>64</v>
      </c>
      <c r="C11" s="50">
        <f>F11+H11+J11</f>
        <v>0</v>
      </c>
      <c r="D11" s="50">
        <f>G11+I11+K11</f>
        <v>63368.3</v>
      </c>
      <c r="E11" s="50">
        <v>0</v>
      </c>
      <c r="F11" s="50">
        <v>0</v>
      </c>
      <c r="G11" s="50">
        <f>1094.7+38448.1</f>
        <v>39542.8</v>
      </c>
      <c r="H11" s="50">
        <v>0</v>
      </c>
      <c r="I11" s="50">
        <f>1416.5+22409</f>
        <v>23825.5</v>
      </c>
      <c r="J11" s="50">
        <v>0</v>
      </c>
      <c r="K11" s="51">
        <v>0</v>
      </c>
    </row>
    <row r="12" spans="1:11" ht="18.75">
      <c r="A12" s="5"/>
      <c r="B12" s="2" t="s">
        <v>67</v>
      </c>
      <c r="C12" s="50">
        <f>F12+H12+J12</f>
        <v>9000</v>
      </c>
      <c r="D12" s="50">
        <f>G12+I12+K12</f>
        <v>9000</v>
      </c>
      <c r="E12" s="50">
        <f>D12/C12*100</f>
        <v>100</v>
      </c>
      <c r="F12" s="50">
        <v>0</v>
      </c>
      <c r="G12" s="50">
        <v>0</v>
      </c>
      <c r="H12" s="50">
        <v>3600</v>
      </c>
      <c r="I12" s="50">
        <v>3600</v>
      </c>
      <c r="J12" s="50">
        <v>5400</v>
      </c>
      <c r="K12" s="51">
        <v>5400</v>
      </c>
    </row>
    <row r="13" spans="1:11" ht="18.75">
      <c r="A13" s="5"/>
      <c r="B13" s="2" t="s">
        <v>17</v>
      </c>
      <c r="C13" s="50">
        <f t="shared" si="1"/>
        <v>75</v>
      </c>
      <c r="D13" s="50">
        <f t="shared" si="1"/>
        <v>104</v>
      </c>
      <c r="E13" s="50">
        <f aca="true" t="shared" si="2" ref="E13:E55">D13/C13*100</f>
        <v>138.7</v>
      </c>
      <c r="F13" s="50">
        <v>31.2</v>
      </c>
      <c r="G13" s="50">
        <v>43.3</v>
      </c>
      <c r="H13" s="50">
        <v>32.5</v>
      </c>
      <c r="I13" s="50">
        <v>45</v>
      </c>
      <c r="J13" s="50">
        <v>11.3</v>
      </c>
      <c r="K13" s="51">
        <v>15.7</v>
      </c>
    </row>
    <row r="14" spans="1:11" ht="18.75">
      <c r="A14" s="5"/>
      <c r="B14" s="2" t="s">
        <v>18</v>
      </c>
      <c r="C14" s="50">
        <f t="shared" si="1"/>
        <v>48</v>
      </c>
      <c r="D14" s="50">
        <f t="shared" si="1"/>
        <v>184.8</v>
      </c>
      <c r="E14" s="50">
        <v>0</v>
      </c>
      <c r="F14" s="50">
        <v>15.8</v>
      </c>
      <c r="G14" s="50">
        <v>60.7</v>
      </c>
      <c r="H14" s="50">
        <v>11.5</v>
      </c>
      <c r="I14" s="50">
        <v>44.3</v>
      </c>
      <c r="J14" s="50">
        <v>20.7</v>
      </c>
      <c r="K14" s="51">
        <v>79.8</v>
      </c>
    </row>
    <row r="15" spans="1:11" s="39" customFormat="1" ht="24.75" customHeight="1">
      <c r="A15" s="36" t="s">
        <v>40</v>
      </c>
      <c r="B15" s="15" t="s">
        <v>19</v>
      </c>
      <c r="C15" s="61">
        <f>C16+C17+C18+C27+C33+C38+C47+C48+C49+C50</f>
        <v>107241.3</v>
      </c>
      <c r="D15" s="61">
        <f t="shared" si="1"/>
        <v>130401.8</v>
      </c>
      <c r="E15" s="61">
        <f t="shared" si="2"/>
        <v>121.6</v>
      </c>
      <c r="F15" s="61">
        <f>F16+F17+F18+F27+F33+F38+F47+F48+F49+F50</f>
        <v>45978</v>
      </c>
      <c r="G15" s="61">
        <f>G16+G17+G18+G27+G33+G38+G47+G50</f>
        <v>57192.2</v>
      </c>
      <c r="H15" s="61">
        <f>H16+H17+H18+H27+H33+H38+H47+H48+H49+H50</f>
        <v>38511.3</v>
      </c>
      <c r="I15" s="61">
        <f>I16+I17+I18+I27+I33+I38+I47+I48+I49+I50</f>
        <v>47294.4</v>
      </c>
      <c r="J15" s="61">
        <f>J16+J17+J18+J27+J33+J38+J47+J48+J49+J50</f>
        <v>22752</v>
      </c>
      <c r="K15" s="53">
        <f>K16+K17+K18+K27+K33+K38+K47+K48+K49+K50</f>
        <v>25915.2</v>
      </c>
    </row>
    <row r="16" spans="1:11" ht="18.75">
      <c r="A16" s="8"/>
      <c r="B16" s="2" t="s">
        <v>7</v>
      </c>
      <c r="C16" s="62">
        <f t="shared" si="1"/>
        <v>5855.6</v>
      </c>
      <c r="D16" s="62">
        <f t="shared" si="1"/>
        <v>4771</v>
      </c>
      <c r="E16" s="62">
        <f t="shared" si="2"/>
        <v>81.5</v>
      </c>
      <c r="F16" s="62">
        <v>1862</v>
      </c>
      <c r="G16" s="62">
        <f>1500.5+16.6</f>
        <v>1517.1</v>
      </c>
      <c r="H16" s="62">
        <v>2162.8</v>
      </c>
      <c r="I16" s="62">
        <f>1747.4+14.8</f>
        <v>1762.2</v>
      </c>
      <c r="J16" s="62">
        <v>1830.8</v>
      </c>
      <c r="K16" s="51">
        <f>1476.3+15.4</f>
        <v>1491.7</v>
      </c>
    </row>
    <row r="17" spans="1:11" ht="18.75">
      <c r="A17" s="8"/>
      <c r="B17" s="2" t="s">
        <v>20</v>
      </c>
      <c r="C17" s="62">
        <f t="shared" si="1"/>
        <v>2054.4</v>
      </c>
      <c r="D17" s="50">
        <f t="shared" si="1"/>
        <v>1673.9</v>
      </c>
      <c r="E17" s="50">
        <f t="shared" si="2"/>
        <v>81.5</v>
      </c>
      <c r="F17" s="50">
        <v>467</v>
      </c>
      <c r="G17" s="50">
        <v>380.5</v>
      </c>
      <c r="H17" s="50">
        <v>882.1</v>
      </c>
      <c r="I17" s="50">
        <v>718.7</v>
      </c>
      <c r="J17" s="50">
        <v>705.3</v>
      </c>
      <c r="K17" s="51">
        <v>574.7</v>
      </c>
    </row>
    <row r="18" spans="1:11" s="3" customFormat="1" ht="18.75">
      <c r="A18" s="8"/>
      <c r="B18" s="15" t="s">
        <v>21</v>
      </c>
      <c r="C18" s="54">
        <f>C20+C21+C22+C23+C24+C25+C26</f>
        <v>1182.8</v>
      </c>
      <c r="D18" s="54">
        <f>D20+D21+D22+D23+D24+D25+D26</f>
        <v>1523.7</v>
      </c>
      <c r="E18" s="54">
        <f t="shared" si="2"/>
        <v>128.8</v>
      </c>
      <c r="F18" s="54">
        <f aca="true" t="shared" si="3" ref="F18:K18">F20+F21+F22+F23+F24+F25+F26</f>
        <v>145.3</v>
      </c>
      <c r="G18" s="54">
        <f t="shared" si="3"/>
        <v>187.2</v>
      </c>
      <c r="H18" s="54">
        <f t="shared" si="3"/>
        <v>450.7</v>
      </c>
      <c r="I18" s="54">
        <f t="shared" si="3"/>
        <v>580.6</v>
      </c>
      <c r="J18" s="54">
        <f t="shared" si="3"/>
        <v>586.8</v>
      </c>
      <c r="K18" s="54">
        <f t="shared" si="3"/>
        <v>755.9</v>
      </c>
    </row>
    <row r="19" spans="1:11" ht="18.75">
      <c r="A19" s="8"/>
      <c r="B19" s="35" t="s">
        <v>49</v>
      </c>
      <c r="C19" s="50"/>
      <c r="D19" s="50"/>
      <c r="E19" s="50"/>
      <c r="F19" s="50"/>
      <c r="G19" s="50"/>
      <c r="H19" s="50"/>
      <c r="I19" s="50"/>
      <c r="J19" s="50"/>
      <c r="K19" s="51"/>
    </row>
    <row r="20" spans="1:11" ht="18.75">
      <c r="A20" s="8"/>
      <c r="B20" s="2" t="s">
        <v>22</v>
      </c>
      <c r="C20" s="50">
        <f aca="true" t="shared" si="4" ref="C20:D27">F20+H20+J20</f>
        <v>312.1</v>
      </c>
      <c r="D20" s="50">
        <f t="shared" si="4"/>
        <v>402.1</v>
      </c>
      <c r="E20" s="50">
        <f t="shared" si="2"/>
        <v>128.8</v>
      </c>
      <c r="F20" s="50">
        <v>37.1</v>
      </c>
      <c r="G20" s="50">
        <v>47.8</v>
      </c>
      <c r="H20" s="50">
        <v>119.2</v>
      </c>
      <c r="I20" s="50">
        <v>153.6</v>
      </c>
      <c r="J20" s="50">
        <v>155.8</v>
      </c>
      <c r="K20" s="51">
        <v>200.7</v>
      </c>
    </row>
    <row r="21" spans="1:11" ht="18.75">
      <c r="A21" s="8"/>
      <c r="B21" s="2" t="s">
        <v>8</v>
      </c>
      <c r="C21" s="50">
        <f t="shared" si="4"/>
        <v>1.7</v>
      </c>
      <c r="D21" s="50">
        <f t="shared" si="4"/>
        <v>2.2</v>
      </c>
      <c r="E21" s="50">
        <f t="shared" si="2"/>
        <v>129.4</v>
      </c>
      <c r="F21" s="50">
        <v>0</v>
      </c>
      <c r="G21" s="50">
        <v>0</v>
      </c>
      <c r="H21" s="50">
        <v>0</v>
      </c>
      <c r="I21" s="50"/>
      <c r="J21" s="50">
        <v>1.7</v>
      </c>
      <c r="K21" s="51">
        <v>2.2</v>
      </c>
    </row>
    <row r="22" spans="1:11" ht="18.75">
      <c r="A22" s="8"/>
      <c r="B22" s="2" t="s">
        <v>23</v>
      </c>
      <c r="C22" s="50">
        <f t="shared" si="4"/>
        <v>848.1</v>
      </c>
      <c r="D22" s="50">
        <f t="shared" si="4"/>
        <v>1092.5</v>
      </c>
      <c r="E22" s="50">
        <f t="shared" si="2"/>
        <v>128.8</v>
      </c>
      <c r="F22" s="50">
        <v>97.9</v>
      </c>
      <c r="G22" s="50">
        <v>126.1</v>
      </c>
      <c r="H22" s="50">
        <v>328.4</v>
      </c>
      <c r="I22" s="50">
        <v>423.1</v>
      </c>
      <c r="J22" s="50">
        <v>421.8</v>
      </c>
      <c r="K22" s="51">
        <v>543.3</v>
      </c>
    </row>
    <row r="23" spans="1:11" ht="18.75">
      <c r="A23" s="8"/>
      <c r="B23" s="2" t="s">
        <v>11</v>
      </c>
      <c r="C23" s="50">
        <f t="shared" si="4"/>
        <v>20.9</v>
      </c>
      <c r="D23" s="50">
        <f t="shared" si="4"/>
        <v>26.9</v>
      </c>
      <c r="E23" s="50">
        <f t="shared" si="2"/>
        <v>128.7</v>
      </c>
      <c r="F23" s="50">
        <v>10.3</v>
      </c>
      <c r="G23" s="50">
        <v>13.3</v>
      </c>
      <c r="H23" s="50">
        <v>3.1</v>
      </c>
      <c r="I23" s="50">
        <v>3.9</v>
      </c>
      <c r="J23" s="50">
        <v>7.5</v>
      </c>
      <c r="K23" s="51">
        <v>9.7</v>
      </c>
    </row>
    <row r="24" spans="1:11" ht="24.75" customHeight="1" hidden="1">
      <c r="A24" s="8"/>
      <c r="B24" s="2" t="s">
        <v>24</v>
      </c>
      <c r="C24" s="50">
        <f t="shared" si="4"/>
        <v>0</v>
      </c>
      <c r="D24" s="50">
        <f t="shared" si="4"/>
        <v>0</v>
      </c>
      <c r="E24" s="50">
        <v>0</v>
      </c>
      <c r="F24" s="50">
        <v>0</v>
      </c>
      <c r="G24" s="50"/>
      <c r="H24" s="50">
        <v>0</v>
      </c>
      <c r="I24" s="50"/>
      <c r="J24" s="50">
        <v>0</v>
      </c>
      <c r="K24" s="51"/>
    </row>
    <row r="25" spans="1:11" ht="18.75" hidden="1">
      <c r="A25" s="8"/>
      <c r="B25" s="2" t="s">
        <v>25</v>
      </c>
      <c r="C25" s="50">
        <f t="shared" si="4"/>
        <v>0</v>
      </c>
      <c r="D25" s="50">
        <f t="shared" si="4"/>
        <v>0</v>
      </c>
      <c r="E25" s="50">
        <v>0</v>
      </c>
      <c r="F25" s="50">
        <v>0</v>
      </c>
      <c r="G25" s="50"/>
      <c r="H25" s="50">
        <v>0</v>
      </c>
      <c r="I25" s="50"/>
      <c r="J25" s="50">
        <v>0</v>
      </c>
      <c r="K25" s="51"/>
    </row>
    <row r="26" spans="1:11" ht="18.75">
      <c r="A26" s="8"/>
      <c r="B26" s="2" t="s">
        <v>26</v>
      </c>
      <c r="C26" s="50">
        <f t="shared" si="4"/>
        <v>0</v>
      </c>
      <c r="D26" s="50">
        <f t="shared" si="4"/>
        <v>0</v>
      </c>
      <c r="E26" s="50">
        <v>0</v>
      </c>
      <c r="F26" s="50">
        <v>0</v>
      </c>
      <c r="G26" s="50">
        <v>0</v>
      </c>
      <c r="H26" s="50">
        <v>0</v>
      </c>
      <c r="I26" s="50"/>
      <c r="J26" s="50">
        <v>0</v>
      </c>
      <c r="K26" s="51"/>
    </row>
    <row r="27" spans="1:11" s="3" customFormat="1" ht="20.25" customHeight="1">
      <c r="A27" s="8"/>
      <c r="B27" s="15" t="s">
        <v>27</v>
      </c>
      <c r="C27" s="54">
        <f>SUM(C29:C32)</f>
        <v>89389.2</v>
      </c>
      <c r="D27" s="54">
        <f t="shared" si="4"/>
        <v>115306.9</v>
      </c>
      <c r="E27" s="54">
        <f t="shared" si="2"/>
        <v>129</v>
      </c>
      <c r="F27" s="54">
        <f aca="true" t="shared" si="5" ref="F27:K27">SUM(F29:F32)</f>
        <v>41964.2</v>
      </c>
      <c r="G27" s="54">
        <f t="shared" si="5"/>
        <v>54091.2</v>
      </c>
      <c r="H27" s="54">
        <f t="shared" si="5"/>
        <v>33379.4</v>
      </c>
      <c r="I27" s="54">
        <f t="shared" si="5"/>
        <v>43054.9</v>
      </c>
      <c r="J27" s="54">
        <f t="shared" si="5"/>
        <v>14045.6</v>
      </c>
      <c r="K27" s="55">
        <f t="shared" si="5"/>
        <v>18160.8</v>
      </c>
    </row>
    <row r="28" spans="1:11" s="3" customFormat="1" ht="18.75">
      <c r="A28" s="8"/>
      <c r="B28" s="35" t="s">
        <v>49</v>
      </c>
      <c r="C28" s="50"/>
      <c r="D28" s="50"/>
      <c r="E28" s="50"/>
      <c r="F28" s="50"/>
      <c r="G28" s="50"/>
      <c r="H28" s="50"/>
      <c r="I28" s="50"/>
      <c r="J28" s="50"/>
      <c r="K28" s="51"/>
    </row>
    <row r="29" spans="1:11" s="3" customFormat="1" ht="18.75">
      <c r="A29" s="8"/>
      <c r="B29" s="2" t="s">
        <v>42</v>
      </c>
      <c r="C29" s="50">
        <f aca="true" t="shared" si="6" ref="C29:D32">F29+H29+J29</f>
        <v>0</v>
      </c>
      <c r="D29" s="50">
        <f t="shared" si="6"/>
        <v>216.6</v>
      </c>
      <c r="E29" s="50">
        <v>0</v>
      </c>
      <c r="F29" s="50">
        <v>0</v>
      </c>
      <c r="G29" s="50">
        <v>64.6</v>
      </c>
      <c r="H29" s="50">
        <v>0</v>
      </c>
      <c r="I29" s="50">
        <v>79.7</v>
      </c>
      <c r="J29" s="50">
        <v>0</v>
      </c>
      <c r="K29" s="51">
        <v>72.3</v>
      </c>
    </row>
    <row r="30" spans="1:11" s="3" customFormat="1" ht="18.75">
      <c r="A30" s="8"/>
      <c r="B30" s="2" t="s">
        <v>53</v>
      </c>
      <c r="C30" s="50">
        <f t="shared" si="6"/>
        <v>78529.8</v>
      </c>
      <c r="D30" s="50">
        <f t="shared" si="6"/>
        <v>101082.3</v>
      </c>
      <c r="E30" s="50">
        <f t="shared" si="2"/>
        <v>128.7</v>
      </c>
      <c r="F30" s="50">
        <v>38012.7</v>
      </c>
      <c r="G30" s="50">
        <f>47161.9+1767.5</f>
        <v>48929.4</v>
      </c>
      <c r="H30" s="50">
        <v>29816.8</v>
      </c>
      <c r="I30" s="50">
        <f>30946.7+7433</f>
        <v>38379.7</v>
      </c>
      <c r="J30" s="50">
        <v>10700.3</v>
      </c>
      <c r="K30" s="51">
        <f>9451+4322.2</f>
        <v>13773.2</v>
      </c>
    </row>
    <row r="31" spans="1:11" s="3" customFormat="1" ht="24" customHeight="1">
      <c r="A31" s="8"/>
      <c r="B31" s="2" t="s">
        <v>9</v>
      </c>
      <c r="C31" s="50">
        <f t="shared" si="6"/>
        <v>10553.6</v>
      </c>
      <c r="D31" s="50">
        <f t="shared" si="6"/>
        <v>13613.6</v>
      </c>
      <c r="E31" s="50">
        <f t="shared" si="2"/>
        <v>129</v>
      </c>
      <c r="F31" s="50">
        <v>3854.7</v>
      </c>
      <c r="G31" s="50">
        <v>4972.4</v>
      </c>
      <c r="H31" s="50">
        <v>3461.5</v>
      </c>
      <c r="I31" s="50">
        <v>4465.1</v>
      </c>
      <c r="J31" s="50">
        <v>3237.4</v>
      </c>
      <c r="K31" s="51">
        <v>4176.1</v>
      </c>
    </row>
    <row r="32" spans="1:11" s="3" customFormat="1" ht="18.75">
      <c r="A32" s="8"/>
      <c r="B32" s="2" t="s">
        <v>10</v>
      </c>
      <c r="C32" s="50">
        <f t="shared" si="6"/>
        <v>305.8</v>
      </c>
      <c r="D32" s="50">
        <f t="shared" si="6"/>
        <v>394.4</v>
      </c>
      <c r="E32" s="50">
        <f t="shared" si="2"/>
        <v>129</v>
      </c>
      <c r="F32" s="50">
        <v>96.8</v>
      </c>
      <c r="G32" s="50">
        <v>124.8</v>
      </c>
      <c r="H32" s="50">
        <v>101.1</v>
      </c>
      <c r="I32" s="50">
        <v>130.4</v>
      </c>
      <c r="J32" s="50">
        <v>107.9</v>
      </c>
      <c r="K32" s="51">
        <v>139.2</v>
      </c>
    </row>
    <row r="33" spans="1:11" s="47" customFormat="1" ht="36" customHeight="1">
      <c r="A33" s="8"/>
      <c r="B33" s="15" t="s">
        <v>52</v>
      </c>
      <c r="C33" s="52">
        <f>SUM(C35:C37)</f>
        <v>687.8</v>
      </c>
      <c r="D33" s="52">
        <f>G33+I33+K33</f>
        <v>883.6</v>
      </c>
      <c r="E33" s="52">
        <f t="shared" si="2"/>
        <v>128.5</v>
      </c>
      <c r="F33" s="52">
        <f aca="true" t="shared" si="7" ref="F33:K33">SUM(F35:F37)</f>
        <v>213.6</v>
      </c>
      <c r="G33" s="52">
        <f t="shared" si="7"/>
        <v>274.4</v>
      </c>
      <c r="H33" s="52">
        <f t="shared" si="7"/>
        <v>231.7</v>
      </c>
      <c r="I33" s="52">
        <f t="shared" si="7"/>
        <v>297.7</v>
      </c>
      <c r="J33" s="52">
        <f t="shared" si="7"/>
        <v>242.5</v>
      </c>
      <c r="K33" s="53">
        <f t="shared" si="7"/>
        <v>311.5</v>
      </c>
    </row>
    <row r="34" spans="1:11" s="3" customFormat="1" ht="16.5" customHeight="1">
      <c r="A34" s="8"/>
      <c r="B34" s="35" t="s">
        <v>49</v>
      </c>
      <c r="C34" s="50"/>
      <c r="D34" s="50"/>
      <c r="E34" s="50"/>
      <c r="F34" s="50"/>
      <c r="G34" s="50"/>
      <c r="H34" s="50"/>
      <c r="I34" s="50"/>
      <c r="J34" s="50"/>
      <c r="K34" s="51"/>
    </row>
    <row r="35" spans="1:11" s="3" customFormat="1" ht="18.75">
      <c r="A35" s="8"/>
      <c r="B35" s="2" t="s">
        <v>28</v>
      </c>
      <c r="C35" s="50">
        <f aca="true" t="shared" si="8" ref="C35:D37">F35+H35+J35</f>
        <v>670.4</v>
      </c>
      <c r="D35" s="50">
        <f t="shared" si="8"/>
        <v>861.3</v>
      </c>
      <c r="E35" s="50">
        <f t="shared" si="2"/>
        <v>128.5</v>
      </c>
      <c r="F35" s="50">
        <v>207.5</v>
      </c>
      <c r="G35" s="50">
        <f>72.2+194.4</f>
        <v>266.6</v>
      </c>
      <c r="H35" s="50">
        <v>226</v>
      </c>
      <c r="I35" s="50">
        <v>290.4</v>
      </c>
      <c r="J35" s="50">
        <v>236.9</v>
      </c>
      <c r="K35" s="51">
        <v>304.3</v>
      </c>
    </row>
    <row r="36" spans="1:11" s="3" customFormat="1" ht="18.75">
      <c r="A36" s="8"/>
      <c r="B36" s="2" t="s">
        <v>29</v>
      </c>
      <c r="C36" s="50">
        <f t="shared" si="8"/>
        <v>17.4</v>
      </c>
      <c r="D36" s="50">
        <f t="shared" si="8"/>
        <v>22.3</v>
      </c>
      <c r="E36" s="50">
        <f t="shared" si="2"/>
        <v>128.2</v>
      </c>
      <c r="F36" s="50">
        <v>6.1</v>
      </c>
      <c r="G36" s="50">
        <v>7.8</v>
      </c>
      <c r="H36" s="50">
        <v>5.7</v>
      </c>
      <c r="I36" s="50">
        <v>7.3</v>
      </c>
      <c r="J36" s="50">
        <v>5.6</v>
      </c>
      <c r="K36" s="51">
        <v>7.2</v>
      </c>
    </row>
    <row r="37" spans="1:11" s="3" customFormat="1" ht="18.75" hidden="1">
      <c r="A37" s="8"/>
      <c r="B37" s="2" t="s">
        <v>30</v>
      </c>
      <c r="C37" s="50">
        <f t="shared" si="8"/>
        <v>0</v>
      </c>
      <c r="D37" s="50">
        <f t="shared" si="8"/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1">
        <v>0</v>
      </c>
    </row>
    <row r="38" spans="1:11" s="40" customFormat="1" ht="42" customHeight="1">
      <c r="A38" s="36"/>
      <c r="B38" s="41" t="s">
        <v>54</v>
      </c>
      <c r="C38" s="52">
        <v>339.3</v>
      </c>
      <c r="D38" s="52">
        <v>439</v>
      </c>
      <c r="E38" s="66">
        <f t="shared" si="2"/>
        <v>129.4</v>
      </c>
      <c r="F38" s="52">
        <v>75.2</v>
      </c>
      <c r="G38" s="52">
        <v>98.2</v>
      </c>
      <c r="H38" s="52">
        <v>99.8</v>
      </c>
      <c r="I38" s="52">
        <v>135.2</v>
      </c>
      <c r="J38" s="52">
        <v>164.3</v>
      </c>
      <c r="K38" s="52">
        <v>205.6</v>
      </c>
    </row>
    <row r="39" spans="1:11" s="3" customFormat="1" ht="18.75">
      <c r="A39" s="8"/>
      <c r="B39" s="34" t="s">
        <v>48</v>
      </c>
      <c r="C39" s="50"/>
      <c r="D39" s="50"/>
      <c r="E39" s="50"/>
      <c r="F39" s="50"/>
      <c r="G39" s="50"/>
      <c r="H39" s="50"/>
      <c r="I39" s="50"/>
      <c r="J39" s="50"/>
      <c r="K39" s="51"/>
    </row>
    <row r="40" spans="1:11" s="3" customFormat="1" ht="18.75">
      <c r="A40" s="8"/>
      <c r="B40" s="31" t="s">
        <v>43</v>
      </c>
      <c r="C40" s="50">
        <v>60</v>
      </c>
      <c r="D40" s="50">
        <f aca="true" t="shared" si="9" ref="D40:D49">G40+I40+K40</f>
        <v>66</v>
      </c>
      <c r="E40" s="65">
        <f t="shared" si="2"/>
        <v>110</v>
      </c>
      <c r="F40" s="50">
        <v>17</v>
      </c>
      <c r="G40" s="50">
        <v>22</v>
      </c>
      <c r="H40" s="50">
        <v>17</v>
      </c>
      <c r="I40" s="50">
        <f>22</f>
        <v>22</v>
      </c>
      <c r="J40" s="50">
        <v>17</v>
      </c>
      <c r="K40" s="51">
        <v>22</v>
      </c>
    </row>
    <row r="41" spans="1:11" s="3" customFormat="1" ht="18.75">
      <c r="A41" s="44"/>
      <c r="B41" s="32" t="s">
        <v>44</v>
      </c>
      <c r="C41" s="50">
        <v>65</v>
      </c>
      <c r="D41" s="50">
        <f t="shared" si="9"/>
        <v>69.3</v>
      </c>
      <c r="E41" s="65">
        <f t="shared" si="2"/>
        <v>106.6</v>
      </c>
      <c r="F41" s="50">
        <v>17.9</v>
      </c>
      <c r="G41" s="50">
        <f>19.6+3.5</f>
        <v>23.1</v>
      </c>
      <c r="H41" s="50">
        <v>17.9</v>
      </c>
      <c r="I41" s="50">
        <f>19.6+3.5</f>
        <v>23.1</v>
      </c>
      <c r="J41" s="50">
        <v>17.9</v>
      </c>
      <c r="K41" s="51">
        <v>23.1</v>
      </c>
    </row>
    <row r="42" spans="1:11" s="3" customFormat="1" ht="18.75">
      <c r="A42" s="44"/>
      <c r="B42" s="32" t="s">
        <v>68</v>
      </c>
      <c r="C42" s="50">
        <v>10.7</v>
      </c>
      <c r="D42" s="50">
        <f t="shared" si="9"/>
        <v>13.9</v>
      </c>
      <c r="E42" s="65">
        <f t="shared" si="2"/>
        <v>129.9</v>
      </c>
      <c r="F42" s="50">
        <v>10.7</v>
      </c>
      <c r="G42" s="50">
        <v>13.9</v>
      </c>
      <c r="H42" s="50">
        <v>0</v>
      </c>
      <c r="I42" s="50">
        <v>0</v>
      </c>
      <c r="J42" s="50">
        <v>0</v>
      </c>
      <c r="K42" s="51">
        <v>0</v>
      </c>
    </row>
    <row r="43" spans="1:11" s="3" customFormat="1" ht="18.75">
      <c r="A43" s="44"/>
      <c r="B43" s="32" t="s">
        <v>69</v>
      </c>
      <c r="C43" s="50">
        <v>14</v>
      </c>
      <c r="D43" s="50">
        <f t="shared" si="9"/>
        <v>14.3</v>
      </c>
      <c r="E43" s="65">
        <f t="shared" si="2"/>
        <v>102.1</v>
      </c>
      <c r="F43" s="50">
        <v>0</v>
      </c>
      <c r="G43" s="50">
        <v>0</v>
      </c>
      <c r="H43" s="50">
        <v>11.1</v>
      </c>
      <c r="I43" s="50">
        <v>14.3</v>
      </c>
      <c r="J43" s="50">
        <v>0</v>
      </c>
      <c r="K43" s="51">
        <v>0</v>
      </c>
    </row>
    <row r="44" spans="1:11" s="3" customFormat="1" ht="18.75">
      <c r="A44" s="44"/>
      <c r="B44" s="32" t="s">
        <v>58</v>
      </c>
      <c r="C44" s="50">
        <v>22</v>
      </c>
      <c r="D44" s="50">
        <f t="shared" si="9"/>
        <v>24</v>
      </c>
      <c r="E44" s="65">
        <f t="shared" si="2"/>
        <v>109.1</v>
      </c>
      <c r="F44" s="50">
        <v>0</v>
      </c>
      <c r="G44" s="50">
        <v>0</v>
      </c>
      <c r="H44" s="50">
        <v>0</v>
      </c>
      <c r="I44" s="50">
        <v>0</v>
      </c>
      <c r="J44" s="50">
        <v>18.5</v>
      </c>
      <c r="K44" s="51">
        <v>24</v>
      </c>
    </row>
    <row r="45" spans="1:11" s="3" customFormat="1" ht="18.75">
      <c r="A45" s="44"/>
      <c r="B45" s="64" t="s">
        <v>70</v>
      </c>
      <c r="C45" s="50">
        <v>45</v>
      </c>
      <c r="D45" s="50">
        <f t="shared" si="9"/>
        <v>49.9</v>
      </c>
      <c r="E45" s="65">
        <f t="shared" si="2"/>
        <v>110.9</v>
      </c>
      <c r="F45" s="50">
        <v>0</v>
      </c>
      <c r="G45" s="50">
        <v>0</v>
      </c>
      <c r="H45" s="50">
        <v>0</v>
      </c>
      <c r="I45" s="50">
        <v>0</v>
      </c>
      <c r="J45" s="50">
        <v>38.5</v>
      </c>
      <c r="K45" s="51">
        <v>49.9</v>
      </c>
    </row>
    <row r="46" spans="1:11" s="3" customFormat="1" ht="18.75">
      <c r="A46" s="44"/>
      <c r="B46" s="64" t="s">
        <v>71</v>
      </c>
      <c r="C46" s="50">
        <v>12.5</v>
      </c>
      <c r="D46" s="50">
        <f t="shared" si="9"/>
        <v>12.5</v>
      </c>
      <c r="E46" s="65">
        <f t="shared" si="2"/>
        <v>100</v>
      </c>
      <c r="F46" s="50">
        <v>0</v>
      </c>
      <c r="G46" s="50">
        <v>0</v>
      </c>
      <c r="H46" s="50">
        <v>0</v>
      </c>
      <c r="I46" s="50">
        <v>0</v>
      </c>
      <c r="J46" s="50">
        <v>9.7</v>
      </c>
      <c r="K46" s="51">
        <v>12.5</v>
      </c>
    </row>
    <row r="47" spans="1:11" s="37" customFormat="1" ht="18.75">
      <c r="A47" s="36"/>
      <c r="B47" s="38" t="s">
        <v>55</v>
      </c>
      <c r="C47" s="54">
        <v>100.9</v>
      </c>
      <c r="D47" s="54">
        <f t="shared" si="9"/>
        <v>133.8</v>
      </c>
      <c r="E47" s="54">
        <f t="shared" si="2"/>
        <v>132.6</v>
      </c>
      <c r="F47" s="54">
        <v>7.2</v>
      </c>
      <c r="G47" s="54">
        <f>6+3.6</f>
        <v>9.6</v>
      </c>
      <c r="H47" s="54">
        <v>27.4</v>
      </c>
      <c r="I47" s="54">
        <f>32.7+3.6</f>
        <v>36.3</v>
      </c>
      <c r="J47" s="54">
        <v>66.3</v>
      </c>
      <c r="K47" s="55">
        <v>87.9</v>
      </c>
    </row>
    <row r="48" spans="1:11" s="37" customFormat="1" ht="18.75">
      <c r="A48" s="36"/>
      <c r="B48" s="38" t="s">
        <v>56</v>
      </c>
      <c r="C48" s="54">
        <v>0</v>
      </c>
      <c r="D48" s="54">
        <f t="shared" si="9"/>
        <v>97.3</v>
      </c>
      <c r="E48" s="50">
        <v>0</v>
      </c>
      <c r="F48" s="54">
        <v>0</v>
      </c>
      <c r="G48" s="54">
        <v>0</v>
      </c>
      <c r="H48" s="54">
        <v>0</v>
      </c>
      <c r="I48" s="54">
        <v>97.3</v>
      </c>
      <c r="J48" s="54">
        <v>0</v>
      </c>
      <c r="K48" s="55">
        <v>0</v>
      </c>
    </row>
    <row r="49" spans="1:11" s="37" customFormat="1" ht="18.75">
      <c r="A49" s="36"/>
      <c r="B49" s="38" t="s">
        <v>51</v>
      </c>
      <c r="C49" s="54">
        <v>0</v>
      </c>
      <c r="D49" s="54">
        <f t="shared" si="9"/>
        <v>0</v>
      </c>
      <c r="E49" s="50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5">
        <v>0</v>
      </c>
    </row>
    <row r="50" spans="1:11" s="3" customFormat="1" ht="18.75">
      <c r="A50" s="8"/>
      <c r="B50" s="15" t="s">
        <v>47</v>
      </c>
      <c r="C50" s="54">
        <f>SUM(C52:C55)</f>
        <v>7631.3</v>
      </c>
      <c r="D50" s="54">
        <f>SUM(D52:D55)</f>
        <v>5572.6</v>
      </c>
      <c r="E50" s="54">
        <f t="shared" si="2"/>
        <v>73</v>
      </c>
      <c r="F50" s="54">
        <f aca="true" t="shared" si="10" ref="F50:K50">SUM(F52:F55)</f>
        <v>1243.5</v>
      </c>
      <c r="G50" s="54">
        <f t="shared" si="10"/>
        <v>634</v>
      </c>
      <c r="H50" s="54">
        <f t="shared" si="10"/>
        <v>1277.4</v>
      </c>
      <c r="I50" s="54">
        <f t="shared" si="10"/>
        <v>611.5</v>
      </c>
      <c r="J50" s="54">
        <f t="shared" si="10"/>
        <v>5110.4</v>
      </c>
      <c r="K50" s="54">
        <f t="shared" si="10"/>
        <v>4327.1</v>
      </c>
    </row>
    <row r="51" spans="1:11" s="3" customFormat="1" ht="18.75">
      <c r="A51" s="29"/>
      <c r="B51" s="33" t="s">
        <v>48</v>
      </c>
      <c r="C51" s="50"/>
      <c r="D51" s="50"/>
      <c r="E51" s="50"/>
      <c r="F51" s="56"/>
      <c r="G51" s="56"/>
      <c r="H51" s="56"/>
      <c r="I51" s="56"/>
      <c r="J51" s="56"/>
      <c r="K51" s="57"/>
    </row>
    <row r="52" spans="1:11" s="3" customFormat="1" ht="18.75">
      <c r="A52" s="29"/>
      <c r="B52" s="30" t="s">
        <v>46</v>
      </c>
      <c r="C52" s="50">
        <v>2771.9</v>
      </c>
      <c r="D52" s="50">
        <f aca="true" t="shared" si="11" ref="C52:D55">G52+I52+K52</f>
        <v>1302.9</v>
      </c>
      <c r="E52" s="50">
        <f t="shared" si="2"/>
        <v>47</v>
      </c>
      <c r="F52" s="56">
        <v>937.8</v>
      </c>
      <c r="G52" s="56">
        <v>440.8</v>
      </c>
      <c r="H52" s="56">
        <v>851.4</v>
      </c>
      <c r="I52" s="56">
        <v>400.2</v>
      </c>
      <c r="J52" s="56">
        <v>982.7</v>
      </c>
      <c r="K52" s="57">
        <v>461.9</v>
      </c>
    </row>
    <row r="53" spans="1:11" s="3" customFormat="1" ht="18.75">
      <c r="A53" s="29"/>
      <c r="B53" s="30" t="s">
        <v>45</v>
      </c>
      <c r="C53" s="50">
        <f t="shared" si="11"/>
        <v>1014.4</v>
      </c>
      <c r="D53" s="50">
        <f t="shared" si="11"/>
        <v>444</v>
      </c>
      <c r="E53" s="50">
        <f t="shared" si="2"/>
        <v>43.8</v>
      </c>
      <c r="F53" s="56">
        <v>182.8</v>
      </c>
      <c r="G53" s="56">
        <v>80</v>
      </c>
      <c r="H53" s="56">
        <v>374.7</v>
      </c>
      <c r="I53" s="56">
        <v>164</v>
      </c>
      <c r="J53" s="56">
        <v>456.9</v>
      </c>
      <c r="K53" s="57">
        <v>200</v>
      </c>
    </row>
    <row r="54" spans="1:11" s="3" customFormat="1" ht="18.75">
      <c r="A54" s="29"/>
      <c r="B54" s="30" t="s">
        <v>72</v>
      </c>
      <c r="C54" s="50">
        <f t="shared" si="11"/>
        <v>3600</v>
      </c>
      <c r="D54" s="50">
        <f t="shared" si="11"/>
        <v>3600</v>
      </c>
      <c r="E54" s="50">
        <f t="shared" si="2"/>
        <v>100</v>
      </c>
      <c r="F54" s="56">
        <v>0</v>
      </c>
      <c r="G54" s="56"/>
      <c r="H54" s="56">
        <v>0</v>
      </c>
      <c r="I54" s="56"/>
      <c r="J54" s="56">
        <v>3600</v>
      </c>
      <c r="K54" s="57">
        <v>3600</v>
      </c>
    </row>
    <row r="55" spans="1:11" s="3" customFormat="1" ht="18.75">
      <c r="A55" s="29"/>
      <c r="B55" s="30" t="s">
        <v>74</v>
      </c>
      <c r="C55" s="50">
        <v>245</v>
      </c>
      <c r="D55" s="50">
        <f t="shared" si="11"/>
        <v>225.7</v>
      </c>
      <c r="E55" s="50">
        <f t="shared" si="2"/>
        <v>92.1</v>
      </c>
      <c r="F55" s="56">
        <v>122.9</v>
      </c>
      <c r="G55" s="56">
        <v>113.2</v>
      </c>
      <c r="H55" s="56">
        <v>51.3</v>
      </c>
      <c r="I55" s="56">
        <v>47.3</v>
      </c>
      <c r="J55" s="56">
        <v>70.8</v>
      </c>
      <c r="K55" s="57">
        <v>65.2</v>
      </c>
    </row>
    <row r="56" spans="1:11" s="40" customFormat="1" ht="38.25" thickBot="1">
      <c r="A56" s="28" t="s">
        <v>41</v>
      </c>
      <c r="B56" s="16" t="s">
        <v>50</v>
      </c>
      <c r="C56" s="58">
        <v>7850.8</v>
      </c>
      <c r="D56" s="60"/>
      <c r="E56" s="58"/>
      <c r="F56" s="58"/>
      <c r="G56" s="58"/>
      <c r="H56" s="58"/>
      <c r="I56" s="58"/>
      <c r="J56" s="58"/>
      <c r="K56" s="59"/>
    </row>
    <row r="57" spans="1:11" s="3" customFormat="1" ht="18">
      <c r="A57" s="10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3" customFormat="1" ht="18">
      <c r="A58" s="10"/>
      <c r="J58" s="1"/>
      <c r="K58" s="1"/>
    </row>
    <row r="59" spans="1:11" s="3" customFormat="1" ht="16.5" customHeight="1">
      <c r="A59" s="10"/>
      <c r="J59" s="1"/>
      <c r="K59" s="1"/>
    </row>
    <row r="60" spans="1:11" s="3" customFormat="1" ht="18.75">
      <c r="A60" s="10"/>
      <c r="B60" s="4" t="s">
        <v>31</v>
      </c>
      <c r="C60" s="1"/>
      <c r="D60" s="1"/>
      <c r="G60" s="12"/>
      <c r="H60" s="1"/>
      <c r="I60" s="3" t="s">
        <v>32</v>
      </c>
      <c r="J60" s="1"/>
      <c r="K60" s="1"/>
    </row>
    <row r="61" spans="1:11" s="3" customFormat="1" ht="18">
      <c r="A61" s="10"/>
      <c r="B61" s="1"/>
      <c r="C61" s="1"/>
      <c r="D61" s="1"/>
      <c r="G61" s="11" t="s">
        <v>12</v>
      </c>
      <c r="H61" s="1"/>
      <c r="J61" s="1"/>
      <c r="K61" s="1"/>
    </row>
    <row r="62" spans="1:11" s="3" customFormat="1" ht="38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s="3" customFormat="1" ht="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s="3" customFormat="1" ht="40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3" customFormat="1" ht="18">
      <c r="A65"/>
      <c r="B65" s="7"/>
      <c r="C65" s="7"/>
      <c r="D65" s="7"/>
      <c r="E65" s="7"/>
      <c r="F65" s="7"/>
      <c r="G65" s="7"/>
      <c r="H65" s="7"/>
      <c r="I65" s="7"/>
      <c r="J65" s="7"/>
      <c r="K65"/>
    </row>
    <row r="66" spans="1:11" s="3" customFormat="1" ht="18">
      <c r="A66"/>
      <c r="B66" s="7"/>
      <c r="C66" s="7"/>
      <c r="D66" s="7"/>
      <c r="E66" s="7"/>
      <c r="F66" s="7"/>
      <c r="G66" s="7"/>
      <c r="H66" s="7"/>
      <c r="I66" s="7"/>
      <c r="J66" s="7"/>
      <c r="K66"/>
    </row>
    <row r="67" spans="1:11" s="3" customFormat="1" ht="18">
      <c r="A67"/>
      <c r="B67" s="7"/>
      <c r="C67" s="7"/>
      <c r="D67" s="7"/>
      <c r="E67" s="7"/>
      <c r="F67" s="7"/>
      <c r="G67" s="7"/>
      <c r="H67" s="7"/>
      <c r="I67" s="7"/>
      <c r="J67" s="7"/>
      <c r="K67"/>
    </row>
    <row r="68" spans="2:10" ht="12.75">
      <c r="B68" s="7"/>
      <c r="C68" s="7"/>
      <c r="D68" s="7"/>
      <c r="E68" s="7"/>
      <c r="F68" s="7"/>
      <c r="G68" s="7"/>
      <c r="H68" s="7"/>
      <c r="I68" s="7"/>
      <c r="J68" s="7"/>
    </row>
    <row r="69" spans="2:10" ht="12.75">
      <c r="B69" s="7"/>
      <c r="C69" s="7"/>
      <c r="D69" s="7"/>
      <c r="E69" s="7"/>
      <c r="F69" s="7"/>
      <c r="G69" s="7"/>
      <c r="H69" s="7"/>
      <c r="I69" s="7"/>
      <c r="J69" s="7"/>
    </row>
    <row r="70" spans="2:10" ht="12.75">
      <c r="B70" s="7"/>
      <c r="C70" s="7"/>
      <c r="D70" s="7"/>
      <c r="E70" s="7"/>
      <c r="F70" s="7"/>
      <c r="G70" s="7"/>
      <c r="H70" s="7"/>
      <c r="I70" s="7"/>
      <c r="J70" s="7"/>
    </row>
    <row r="71" spans="2:10" ht="12.75">
      <c r="B71" s="7"/>
      <c r="C71" s="7"/>
      <c r="D71" s="7"/>
      <c r="E71" s="7"/>
      <c r="F71" s="7"/>
      <c r="G71" s="7"/>
      <c r="H71" s="7"/>
      <c r="I71" s="7"/>
      <c r="J71" s="7"/>
    </row>
    <row r="72" spans="2:10" ht="12.75">
      <c r="B72" s="7"/>
      <c r="C72" s="7"/>
      <c r="D72" s="7"/>
      <c r="E72" s="7"/>
      <c r="F72" s="7"/>
      <c r="G72" s="7"/>
      <c r="H72" s="7"/>
      <c r="I72" s="7"/>
      <c r="J72" s="7"/>
    </row>
    <row r="73" spans="2:10" ht="12.75">
      <c r="B73" s="7"/>
      <c r="C73" s="7"/>
      <c r="D73" s="7"/>
      <c r="E73" s="7"/>
      <c r="F73" s="7"/>
      <c r="G73" s="7"/>
      <c r="H73" s="7"/>
      <c r="I73" s="7"/>
      <c r="J73" s="7"/>
    </row>
    <row r="74" spans="2:10" ht="12.75">
      <c r="B74" s="7"/>
      <c r="C74" s="7"/>
      <c r="D74" s="7"/>
      <c r="E74" s="7"/>
      <c r="F74" s="7"/>
      <c r="G74" s="7"/>
      <c r="H74" s="7"/>
      <c r="I74" s="7"/>
      <c r="J74" s="7"/>
    </row>
    <row r="75" spans="2:10" ht="12.75">
      <c r="B75" s="7"/>
      <c r="C75" s="7"/>
      <c r="D75" s="7"/>
      <c r="E75" s="7"/>
      <c r="F75" s="7"/>
      <c r="G75" s="7"/>
      <c r="H75" s="7"/>
      <c r="I75" s="7"/>
      <c r="J75" s="7"/>
    </row>
    <row r="76" spans="2:10" ht="12.75">
      <c r="B76" s="7"/>
      <c r="C76" s="7"/>
      <c r="D76" s="7"/>
      <c r="E76" s="7"/>
      <c r="F76" s="7"/>
      <c r="G76" s="7"/>
      <c r="H76" s="7"/>
      <c r="I76" s="7"/>
      <c r="J76" s="7"/>
    </row>
    <row r="77" spans="2:10" ht="12.75">
      <c r="B77" s="7"/>
      <c r="C77" s="7"/>
      <c r="D77" s="7"/>
      <c r="E77" s="7"/>
      <c r="F77" s="7"/>
      <c r="G77" s="7"/>
      <c r="H77" s="7"/>
      <c r="I77" s="7"/>
      <c r="J77" s="7"/>
    </row>
    <row r="78" spans="2:10" ht="12.75">
      <c r="B78" s="7"/>
      <c r="C78" s="7"/>
      <c r="D78" s="7"/>
      <c r="E78" s="7"/>
      <c r="F78" s="7"/>
      <c r="G78" s="7"/>
      <c r="H78" s="7"/>
      <c r="I78" s="7"/>
      <c r="J78" s="7"/>
    </row>
    <row r="79" spans="2:10" ht="12.75">
      <c r="B79" s="7"/>
      <c r="C79" s="7"/>
      <c r="D79" s="7"/>
      <c r="E79" s="7"/>
      <c r="F79" s="7"/>
      <c r="G79" s="7"/>
      <c r="H79" s="7"/>
      <c r="I79" s="7"/>
      <c r="J79" s="7"/>
    </row>
    <row r="80" spans="2:10" ht="12.75">
      <c r="B80" s="7"/>
      <c r="C80" s="7"/>
      <c r="D80" s="7"/>
      <c r="E80" s="7"/>
      <c r="F80" s="7"/>
      <c r="G80" s="7"/>
      <c r="H80" s="7"/>
      <c r="I80" s="7"/>
      <c r="J80" s="7"/>
    </row>
    <row r="81" spans="2:10" ht="12.75">
      <c r="B81" s="7"/>
      <c r="C81" s="7"/>
      <c r="D81" s="7"/>
      <c r="E81" s="7"/>
      <c r="F81" s="7"/>
      <c r="G81" s="7"/>
      <c r="H81" s="7"/>
      <c r="I81" s="7"/>
      <c r="J81" s="7"/>
    </row>
    <row r="82" spans="2:10" ht="12.75">
      <c r="B82" s="7"/>
      <c r="C82" s="7"/>
      <c r="D82" s="7"/>
      <c r="E82" s="7"/>
      <c r="F82" s="7"/>
      <c r="G82" s="7"/>
      <c r="H82" s="7"/>
      <c r="I82" s="7"/>
      <c r="J82" s="7"/>
    </row>
    <row r="83" spans="2:10" ht="12.75">
      <c r="B83" s="7"/>
      <c r="C83" s="7"/>
      <c r="D83" s="7"/>
      <c r="E83" s="7"/>
      <c r="F83" s="7"/>
      <c r="G83" s="7"/>
      <c r="H83" s="7"/>
      <c r="I83" s="7"/>
      <c r="J83" s="7"/>
    </row>
    <row r="84" spans="2:10" ht="12.75">
      <c r="B84" s="7"/>
      <c r="C84" s="7"/>
      <c r="D84" s="7"/>
      <c r="E84" s="7"/>
      <c r="F84" s="7"/>
      <c r="G84" s="7"/>
      <c r="H84" s="7"/>
      <c r="I84" s="7"/>
      <c r="J84" s="7"/>
    </row>
    <row r="85" spans="2:10" ht="12.75">
      <c r="B85" s="7"/>
      <c r="C85" s="7"/>
      <c r="D85" s="7"/>
      <c r="E85" s="7"/>
      <c r="F85" s="7"/>
      <c r="G85" s="7"/>
      <c r="H85" s="7"/>
      <c r="I85" s="7"/>
      <c r="J85" s="7"/>
    </row>
    <row r="86" spans="2:10" ht="12.75">
      <c r="B86" s="7"/>
      <c r="C86" s="7"/>
      <c r="D86" s="7"/>
      <c r="E86" s="7"/>
      <c r="F86" s="7"/>
      <c r="G86" s="7"/>
      <c r="H86" s="7"/>
      <c r="I86" s="7"/>
      <c r="J86" s="7"/>
    </row>
    <row r="87" spans="2:10" ht="12.75">
      <c r="B87" s="7"/>
      <c r="C87" s="7"/>
      <c r="D87" s="7"/>
      <c r="E87" s="7"/>
      <c r="F87" s="7"/>
      <c r="G87" s="7"/>
      <c r="H87" s="7"/>
      <c r="I87" s="7"/>
      <c r="J87" s="7"/>
    </row>
    <row r="88" spans="2:10" ht="12.75">
      <c r="B88" s="7"/>
      <c r="C88" s="7"/>
      <c r="D88" s="7"/>
      <c r="E88" s="7"/>
      <c r="F88" s="7"/>
      <c r="G88" s="7"/>
      <c r="H88" s="7"/>
      <c r="I88" s="7"/>
      <c r="J88" s="7"/>
    </row>
    <row r="89" spans="2:10" ht="12.75">
      <c r="B89" s="7"/>
      <c r="C89" s="7"/>
      <c r="D89" s="7"/>
      <c r="E89" s="7"/>
      <c r="F89" s="7"/>
      <c r="G89" s="7"/>
      <c r="H89" s="7"/>
      <c r="I89" s="7"/>
      <c r="J89" s="7"/>
    </row>
    <row r="90" spans="2:10" ht="12.75">
      <c r="B90" s="7"/>
      <c r="C90" s="7"/>
      <c r="D90" s="7"/>
      <c r="E90" s="7"/>
      <c r="F90" s="7"/>
      <c r="G90" s="7"/>
      <c r="H90" s="7"/>
      <c r="I90" s="7"/>
      <c r="J90" s="7"/>
    </row>
    <row r="91" spans="2:10" ht="12.75">
      <c r="B91" s="7"/>
      <c r="C91" s="7"/>
      <c r="D91" s="7"/>
      <c r="E91" s="7"/>
      <c r="F91" s="7"/>
      <c r="G91" s="7"/>
      <c r="H91" s="7"/>
      <c r="I91" s="7"/>
      <c r="J91" s="7"/>
    </row>
    <row r="92" spans="2:10" ht="12.75">
      <c r="B92" s="7"/>
      <c r="C92" s="7"/>
      <c r="D92" s="7"/>
      <c r="E92" s="7"/>
      <c r="F92" s="7"/>
      <c r="G92" s="7"/>
      <c r="H92" s="7"/>
      <c r="I92" s="7"/>
      <c r="J92" s="7"/>
    </row>
    <row r="93" spans="2:10" ht="12.75">
      <c r="B93" s="7"/>
      <c r="C93" s="7"/>
      <c r="D93" s="7"/>
      <c r="E93" s="7"/>
      <c r="F93" s="7"/>
      <c r="G93" s="7"/>
      <c r="H93" s="7"/>
      <c r="I93" s="7"/>
      <c r="J93" s="7"/>
    </row>
    <row r="94" spans="2:10" ht="12.75">
      <c r="B94" s="7"/>
      <c r="C94" s="7"/>
      <c r="D94" s="7"/>
      <c r="E94" s="7"/>
      <c r="F94" s="7"/>
      <c r="G94" s="7"/>
      <c r="H94" s="7"/>
      <c r="I94" s="7"/>
      <c r="J94" s="7"/>
    </row>
    <row r="95" spans="2:10" ht="12.75">
      <c r="B95" s="7"/>
      <c r="C95" s="7"/>
      <c r="D95" s="7"/>
      <c r="E95" s="7"/>
      <c r="F95" s="7"/>
      <c r="G95" s="7"/>
      <c r="H95" s="7"/>
      <c r="I95" s="7"/>
      <c r="J95" s="7"/>
    </row>
    <row r="96" spans="2:10" ht="12.75">
      <c r="B96" s="7"/>
      <c r="C96" s="7"/>
      <c r="D96" s="7"/>
      <c r="E96" s="7"/>
      <c r="F96" s="7"/>
      <c r="G96" s="7"/>
      <c r="H96" s="7"/>
      <c r="I96" s="7"/>
      <c r="J96" s="7"/>
    </row>
    <row r="97" spans="2:10" ht="12.75">
      <c r="B97" s="7"/>
      <c r="C97" s="7"/>
      <c r="D97" s="7"/>
      <c r="E97" s="7"/>
      <c r="F97" s="7"/>
      <c r="G97" s="7"/>
      <c r="H97" s="7"/>
      <c r="I97" s="7"/>
      <c r="J97" s="7"/>
    </row>
    <row r="98" spans="2:10" ht="12.75">
      <c r="B98" s="7"/>
      <c r="C98" s="7"/>
      <c r="D98" s="7"/>
      <c r="E98" s="7"/>
      <c r="F98" s="7"/>
      <c r="G98" s="7"/>
      <c r="H98" s="7"/>
      <c r="I98" s="7"/>
      <c r="J98" s="7"/>
    </row>
    <row r="99" spans="2:10" ht="12.75">
      <c r="B99" s="7"/>
      <c r="C99" s="7"/>
      <c r="D99" s="7"/>
      <c r="E99" s="7"/>
      <c r="F99" s="7"/>
      <c r="G99" s="7"/>
      <c r="H99" s="7"/>
      <c r="I99" s="7"/>
      <c r="J99" s="7"/>
    </row>
    <row r="100" spans="2:10" ht="12.75">
      <c r="B100" s="7"/>
      <c r="C100" s="7"/>
      <c r="D100" s="7"/>
      <c r="E100" s="7"/>
      <c r="F100" s="7"/>
      <c r="G100" s="7"/>
      <c r="H100" s="7"/>
      <c r="I100" s="7"/>
      <c r="J100" s="7"/>
    </row>
    <row r="101" spans="2:10" ht="12.75">
      <c r="B101" s="7"/>
      <c r="C101" s="7"/>
      <c r="D101" s="7"/>
      <c r="E101" s="7"/>
      <c r="F101" s="7"/>
      <c r="G101" s="7"/>
      <c r="H101" s="7"/>
      <c r="I101" s="7"/>
      <c r="J101" s="7"/>
    </row>
    <row r="102" spans="2:10" ht="12.75">
      <c r="B102" s="7"/>
      <c r="C102" s="7"/>
      <c r="D102" s="7"/>
      <c r="E102" s="7"/>
      <c r="F102" s="7"/>
      <c r="G102" s="7"/>
      <c r="H102" s="7"/>
      <c r="I102" s="7"/>
      <c r="J102" s="7"/>
    </row>
    <row r="103" spans="2:10" ht="12.75">
      <c r="B103" s="7"/>
      <c r="C103" s="7"/>
      <c r="D103" s="7"/>
      <c r="E103" s="7"/>
      <c r="F103" s="7"/>
      <c r="G103" s="7"/>
      <c r="H103" s="7"/>
      <c r="I103" s="7"/>
      <c r="J103" s="7"/>
    </row>
    <row r="104" spans="2:10" ht="12.75">
      <c r="B104" s="7"/>
      <c r="C104" s="7"/>
      <c r="D104" s="7"/>
      <c r="E104" s="7"/>
      <c r="F104" s="7"/>
      <c r="G104" s="7"/>
      <c r="H104" s="7"/>
      <c r="I104" s="7"/>
      <c r="J104" s="7"/>
    </row>
    <row r="105" spans="2:10" ht="12.75">
      <c r="B105" s="7"/>
      <c r="C105" s="7"/>
      <c r="D105" s="7"/>
      <c r="E105" s="7"/>
      <c r="F105" s="7"/>
      <c r="G105" s="7"/>
      <c r="H105" s="7"/>
      <c r="I105" s="7"/>
      <c r="J105" s="7"/>
    </row>
    <row r="106" spans="2:10" ht="12.75">
      <c r="B106" s="7"/>
      <c r="C106" s="7"/>
      <c r="D106" s="7"/>
      <c r="E106" s="7"/>
      <c r="F106" s="7"/>
      <c r="G106" s="7"/>
      <c r="H106" s="7"/>
      <c r="I106" s="7"/>
      <c r="J106" s="7"/>
    </row>
    <row r="107" spans="2:10" ht="12.75">
      <c r="B107" s="7"/>
      <c r="C107" s="7"/>
      <c r="D107" s="7"/>
      <c r="E107" s="7"/>
      <c r="F107" s="7"/>
      <c r="G107" s="7"/>
      <c r="H107" s="7"/>
      <c r="I107" s="7"/>
      <c r="J107" s="7"/>
    </row>
    <row r="108" spans="2:10" ht="12.75">
      <c r="B108" s="7"/>
      <c r="C108" s="7"/>
      <c r="D108" s="7"/>
      <c r="E108" s="7"/>
      <c r="F108" s="7"/>
      <c r="G108" s="7"/>
      <c r="H108" s="7"/>
      <c r="I108" s="7"/>
      <c r="J108" s="7"/>
    </row>
    <row r="109" spans="2:10" ht="12.75">
      <c r="B109" s="7"/>
      <c r="C109" s="7"/>
      <c r="D109" s="7"/>
      <c r="E109" s="7"/>
      <c r="F109" s="7"/>
      <c r="G109" s="7"/>
      <c r="H109" s="7"/>
      <c r="I109" s="7"/>
      <c r="J109" s="7"/>
    </row>
    <row r="110" spans="2:10" ht="12.75">
      <c r="B110" s="7"/>
      <c r="C110" s="7"/>
      <c r="D110" s="7"/>
      <c r="E110" s="7"/>
      <c r="F110" s="7"/>
      <c r="G110" s="7"/>
      <c r="H110" s="7"/>
      <c r="I110" s="7"/>
      <c r="J110" s="7"/>
    </row>
    <row r="111" spans="2:10" ht="12.75">
      <c r="B111" s="7"/>
      <c r="C111" s="7"/>
      <c r="D111" s="7"/>
      <c r="E111" s="7"/>
      <c r="F111" s="7"/>
      <c r="G111" s="7"/>
      <c r="H111" s="7"/>
      <c r="I111" s="7"/>
      <c r="J111" s="7"/>
    </row>
    <row r="112" spans="2:10" ht="12.75">
      <c r="B112" s="7"/>
      <c r="C112" s="7"/>
      <c r="D112" s="7"/>
      <c r="E112" s="7"/>
      <c r="F112" s="7"/>
      <c r="G112" s="7"/>
      <c r="H112" s="7"/>
      <c r="I112" s="7"/>
      <c r="J112" s="7"/>
    </row>
    <row r="113" spans="2:10" ht="12.75">
      <c r="B113" s="7"/>
      <c r="C113" s="7"/>
      <c r="D113" s="7"/>
      <c r="E113" s="7"/>
      <c r="F113" s="7"/>
      <c r="G113" s="7"/>
      <c r="H113" s="7"/>
      <c r="I113" s="7"/>
      <c r="J113" s="7"/>
    </row>
    <row r="114" spans="2:10" ht="12.75">
      <c r="B114" s="7"/>
      <c r="C114" s="7"/>
      <c r="D114" s="7"/>
      <c r="E114" s="7"/>
      <c r="F114" s="7"/>
      <c r="G114" s="7"/>
      <c r="H114" s="7"/>
      <c r="I114" s="7"/>
      <c r="J114" s="7"/>
    </row>
    <row r="115" spans="2:10" ht="12.75">
      <c r="B115" s="7"/>
      <c r="C115" s="7"/>
      <c r="D115" s="7"/>
      <c r="E115" s="7"/>
      <c r="F115" s="7"/>
      <c r="G115" s="7"/>
      <c r="H115" s="7"/>
      <c r="I115" s="7"/>
      <c r="J115" s="7"/>
    </row>
    <row r="116" spans="2:10" ht="12.75">
      <c r="B116" s="7"/>
      <c r="C116" s="7"/>
      <c r="D116" s="7"/>
      <c r="E116" s="7"/>
      <c r="F116" s="7"/>
      <c r="G116" s="7"/>
      <c r="H116" s="7"/>
      <c r="I116" s="7"/>
      <c r="J116" s="7"/>
    </row>
    <row r="117" spans="2:10" ht="12.75">
      <c r="B117" s="7"/>
      <c r="C117" s="7"/>
      <c r="D117" s="7"/>
      <c r="E117" s="7"/>
      <c r="F117" s="7"/>
      <c r="G117" s="7"/>
      <c r="H117" s="7"/>
      <c r="I117" s="7"/>
      <c r="J117" s="7"/>
    </row>
    <row r="118" spans="2:10" ht="12.75">
      <c r="B118" s="7"/>
      <c r="C118" s="7"/>
      <c r="D118" s="7"/>
      <c r="E118" s="7"/>
      <c r="F118" s="7"/>
      <c r="G118" s="7"/>
      <c r="H118" s="7"/>
      <c r="I118" s="7"/>
      <c r="J118" s="7"/>
    </row>
    <row r="119" spans="2:10" ht="12.75">
      <c r="B119" s="7"/>
      <c r="C119" s="7"/>
      <c r="D119" s="7"/>
      <c r="E119" s="7"/>
      <c r="F119" s="7"/>
      <c r="G119" s="7"/>
      <c r="H119" s="7"/>
      <c r="I119" s="7"/>
      <c r="J119" s="7"/>
    </row>
    <row r="120" spans="2:10" ht="12.75">
      <c r="B120" s="7"/>
      <c r="C120" s="7"/>
      <c r="D120" s="7"/>
      <c r="E120" s="7"/>
      <c r="F120" s="7"/>
      <c r="G120" s="7"/>
      <c r="H120" s="7"/>
      <c r="I120" s="7"/>
      <c r="J120" s="7"/>
    </row>
    <row r="121" spans="2:10" ht="12.75">
      <c r="B121" s="7"/>
      <c r="C121" s="7"/>
      <c r="D121" s="7"/>
      <c r="E121" s="7"/>
      <c r="F121" s="7"/>
      <c r="G121" s="7"/>
      <c r="H121" s="7"/>
      <c r="I121" s="7"/>
      <c r="J121" s="7"/>
    </row>
    <row r="122" spans="2:10" ht="12.75">
      <c r="B122" s="7"/>
      <c r="C122" s="7"/>
      <c r="D122" s="7"/>
      <c r="E122" s="7"/>
      <c r="F122" s="7"/>
      <c r="G122" s="7"/>
      <c r="H122" s="7"/>
      <c r="I122" s="7"/>
      <c r="J122" s="7"/>
    </row>
    <row r="123" spans="2:10" ht="12.75">
      <c r="B123" s="7"/>
      <c r="C123" s="7"/>
      <c r="D123" s="7"/>
      <c r="E123" s="7"/>
      <c r="F123" s="7"/>
      <c r="G123" s="7"/>
      <c r="H123" s="7"/>
      <c r="I123" s="7"/>
      <c r="J123" s="7"/>
    </row>
    <row r="124" spans="2:10" ht="12.75">
      <c r="B124" s="7"/>
      <c r="C124" s="7"/>
      <c r="D124" s="7"/>
      <c r="E124" s="7"/>
      <c r="F124" s="7"/>
      <c r="G124" s="7"/>
      <c r="H124" s="7"/>
      <c r="I124" s="7"/>
      <c r="J124" s="7"/>
    </row>
    <row r="125" spans="2:10" ht="12.75">
      <c r="B125" s="7"/>
      <c r="C125" s="7"/>
      <c r="D125" s="7"/>
      <c r="E125" s="7"/>
      <c r="F125" s="7"/>
      <c r="G125" s="7"/>
      <c r="H125" s="7"/>
      <c r="I125" s="7"/>
      <c r="J125" s="7"/>
    </row>
    <row r="126" spans="2:10" ht="12.75">
      <c r="B126" s="7"/>
      <c r="C126" s="7"/>
      <c r="D126" s="7"/>
      <c r="E126" s="7"/>
      <c r="F126" s="7"/>
      <c r="G126" s="7"/>
      <c r="H126" s="7"/>
      <c r="I126" s="7"/>
      <c r="J126" s="7"/>
    </row>
    <row r="127" spans="2:10" ht="12.75">
      <c r="B127" s="7"/>
      <c r="C127" s="7"/>
      <c r="D127" s="7"/>
      <c r="E127" s="7"/>
      <c r="F127" s="7"/>
      <c r="G127" s="7"/>
      <c r="H127" s="7"/>
      <c r="I127" s="7"/>
      <c r="J127" s="7"/>
    </row>
    <row r="128" spans="2:10" ht="12.75">
      <c r="B128" s="7"/>
      <c r="C128" s="7"/>
      <c r="D128" s="7"/>
      <c r="E128" s="7"/>
      <c r="F128" s="7"/>
      <c r="G128" s="7"/>
      <c r="H128" s="7"/>
      <c r="I128" s="7"/>
      <c r="J128" s="7"/>
    </row>
    <row r="129" spans="2:10" ht="12.75">
      <c r="B129" s="7"/>
      <c r="C129" s="7"/>
      <c r="D129" s="7"/>
      <c r="E129" s="7"/>
      <c r="F129" s="7"/>
      <c r="G129" s="7"/>
      <c r="H129" s="7"/>
      <c r="I129" s="7"/>
      <c r="J129" s="7"/>
    </row>
    <row r="130" spans="2:10" ht="12.75">
      <c r="B130" s="7"/>
      <c r="C130" s="7"/>
      <c r="D130" s="7"/>
      <c r="E130" s="7"/>
      <c r="F130" s="7"/>
      <c r="G130" s="7"/>
      <c r="H130" s="7"/>
      <c r="I130" s="7"/>
      <c r="J130" s="7"/>
    </row>
    <row r="131" spans="2:10" ht="12.75">
      <c r="B131" s="7"/>
      <c r="C131" s="7"/>
      <c r="D131" s="7"/>
      <c r="E131" s="7"/>
      <c r="F131" s="7"/>
      <c r="G131" s="7"/>
      <c r="H131" s="7"/>
      <c r="I131" s="7"/>
      <c r="J131" s="7"/>
    </row>
    <row r="132" spans="2:10" ht="12.75">
      <c r="B132" s="7"/>
      <c r="C132" s="7"/>
      <c r="D132" s="7"/>
      <c r="E132" s="7"/>
      <c r="F132" s="7"/>
      <c r="G132" s="7"/>
      <c r="H132" s="7"/>
      <c r="I132" s="7"/>
      <c r="J132" s="7"/>
    </row>
    <row r="133" spans="2:10" ht="12.75">
      <c r="B133" s="7"/>
      <c r="C133" s="7"/>
      <c r="D133" s="7"/>
      <c r="E133" s="7"/>
      <c r="F133" s="7"/>
      <c r="G133" s="7"/>
      <c r="H133" s="7"/>
      <c r="I133" s="7"/>
      <c r="J133" s="7"/>
    </row>
    <row r="134" spans="2:10" ht="12.75">
      <c r="B134" s="7"/>
      <c r="C134" s="7"/>
      <c r="D134" s="7"/>
      <c r="E134" s="7"/>
      <c r="F134" s="7"/>
      <c r="G134" s="7"/>
      <c r="H134" s="7"/>
      <c r="I134" s="7"/>
      <c r="J134" s="7"/>
    </row>
    <row r="135" spans="2:10" ht="12.75">
      <c r="B135" s="7"/>
      <c r="C135" s="7"/>
      <c r="D135" s="7"/>
      <c r="E135" s="7"/>
      <c r="F135" s="7"/>
      <c r="G135" s="7"/>
      <c r="H135" s="7"/>
      <c r="I135" s="7"/>
      <c r="J135" s="7"/>
    </row>
    <row r="136" spans="2:10" ht="12.75">
      <c r="B136" s="7"/>
      <c r="C136" s="7"/>
      <c r="D136" s="7"/>
      <c r="E136" s="7"/>
      <c r="F136" s="7"/>
      <c r="G136" s="7"/>
      <c r="H136" s="7"/>
      <c r="I136" s="7"/>
      <c r="J136" s="7"/>
    </row>
    <row r="137" spans="2:10" ht="12.75">
      <c r="B137" s="7"/>
      <c r="C137" s="7"/>
      <c r="D137" s="7"/>
      <c r="E137" s="7"/>
      <c r="F137" s="7"/>
      <c r="G137" s="7"/>
      <c r="H137" s="7"/>
      <c r="I137" s="7"/>
      <c r="J137" s="7"/>
    </row>
    <row r="138" spans="2:10" ht="12.75">
      <c r="B138" s="7"/>
      <c r="C138" s="7"/>
      <c r="D138" s="7"/>
      <c r="E138" s="7"/>
      <c r="F138" s="7"/>
      <c r="G138" s="7"/>
      <c r="H138" s="7"/>
      <c r="I138" s="7"/>
      <c r="J138" s="7"/>
    </row>
    <row r="139" spans="2:10" ht="12.75">
      <c r="B139" s="7"/>
      <c r="C139" s="7"/>
      <c r="D139" s="7"/>
      <c r="E139" s="7"/>
      <c r="F139" s="7"/>
      <c r="G139" s="7"/>
      <c r="H139" s="7"/>
      <c r="I139" s="7"/>
      <c r="J139" s="7"/>
    </row>
  </sheetData>
  <sheetProtection/>
  <mergeCells count="11">
    <mergeCell ref="F7:G7"/>
    <mergeCell ref="H7:I7"/>
    <mergeCell ref="J7:K7"/>
    <mergeCell ref="A6:A8"/>
    <mergeCell ref="B6:B8"/>
    <mergeCell ref="C6:E7"/>
    <mergeCell ref="F6:K6"/>
    <mergeCell ref="J1:K1"/>
    <mergeCell ref="A2:K2"/>
    <mergeCell ref="A3:K3"/>
    <mergeCell ref="A4:K4"/>
  </mergeCells>
  <printOptions/>
  <pageMargins left="0" right="0" top="0" bottom="0" header="0.5118110236220472" footer="0.5118110236220472"/>
  <pageSetup horizontalDpi="600" verticalDpi="600" orientation="landscape" paperSize="9" scale="80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="75" zoomScaleNormal="75" zoomScalePageLayoutView="0" workbookViewId="0" topLeftCell="A1">
      <selection activeCell="E21" sqref="E21"/>
    </sheetView>
  </sheetViews>
  <sheetFormatPr defaultColWidth="9.00390625" defaultRowHeight="12.75"/>
  <cols>
    <col min="1" max="1" width="6.75390625" style="1" customWidth="1"/>
    <col min="2" max="2" width="56.875" style="1" customWidth="1"/>
    <col min="3" max="3" width="11.875" style="1" customWidth="1"/>
    <col min="4" max="4" width="13.875" style="1" customWidth="1"/>
    <col min="5" max="5" width="14.125" style="1" customWidth="1"/>
    <col min="6" max="6" width="9.875" style="1" customWidth="1"/>
    <col min="7" max="7" width="12.00390625" style="1" customWidth="1"/>
    <col min="8" max="8" width="9.125" style="1" customWidth="1"/>
    <col min="9" max="9" width="13.125" style="1" customWidth="1"/>
    <col min="10" max="10" width="10.00390625" style="1" bestFit="1" customWidth="1"/>
    <col min="11" max="11" width="12.25390625" style="1" customWidth="1"/>
    <col min="12" max="16384" width="9.125" style="1" customWidth="1"/>
  </cols>
  <sheetData>
    <row r="1" spans="10:11" ht="18.75">
      <c r="J1" s="69" t="s">
        <v>34</v>
      </c>
      <c r="K1" s="69"/>
    </row>
    <row r="2" spans="1:11" ht="20.25">
      <c r="A2" s="70" t="s">
        <v>65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8.75">
      <c r="A3" s="71" t="s">
        <v>38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5.75">
      <c r="A4" s="72" t="s">
        <v>13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ht="15" customHeight="1" thickBot="1">
      <c r="K5" s="4" t="s">
        <v>6</v>
      </c>
    </row>
    <row r="6" spans="1:11" ht="15.75">
      <c r="A6" s="75" t="s">
        <v>0</v>
      </c>
      <c r="B6" s="67" t="s">
        <v>35</v>
      </c>
      <c r="C6" s="67" t="s">
        <v>60</v>
      </c>
      <c r="D6" s="67"/>
      <c r="E6" s="67"/>
      <c r="F6" s="67" t="s">
        <v>4</v>
      </c>
      <c r="G6" s="67"/>
      <c r="H6" s="67"/>
      <c r="I6" s="67"/>
      <c r="J6" s="67"/>
      <c r="K6" s="68"/>
    </row>
    <row r="7" spans="1:11" ht="15.75">
      <c r="A7" s="76"/>
      <c r="B7" s="73"/>
      <c r="C7" s="73"/>
      <c r="D7" s="73"/>
      <c r="E7" s="73"/>
      <c r="F7" s="73" t="s">
        <v>61</v>
      </c>
      <c r="G7" s="73"/>
      <c r="H7" s="73" t="s">
        <v>62</v>
      </c>
      <c r="I7" s="73"/>
      <c r="J7" s="73" t="s">
        <v>63</v>
      </c>
      <c r="K7" s="74"/>
    </row>
    <row r="8" spans="1:11" ht="15.75">
      <c r="A8" s="76"/>
      <c r="B8" s="73"/>
      <c r="C8" s="13" t="s">
        <v>1</v>
      </c>
      <c r="D8" s="13" t="s">
        <v>2</v>
      </c>
      <c r="E8" s="13" t="s">
        <v>3</v>
      </c>
      <c r="F8" s="13" t="s">
        <v>1</v>
      </c>
      <c r="G8" s="13" t="s">
        <v>2</v>
      </c>
      <c r="H8" s="13" t="s">
        <v>1</v>
      </c>
      <c r="I8" s="13" t="s">
        <v>2</v>
      </c>
      <c r="J8" s="13" t="s">
        <v>1</v>
      </c>
      <c r="K8" s="14" t="s">
        <v>2</v>
      </c>
    </row>
    <row r="9" spans="1:11" ht="18.75">
      <c r="A9" s="5">
        <v>1</v>
      </c>
      <c r="B9" s="15" t="s">
        <v>36</v>
      </c>
      <c r="C9" s="17">
        <f aca="true" t="shared" si="0" ref="C9:D12">F9+H9+J9</f>
        <v>0</v>
      </c>
      <c r="D9" s="17">
        <f t="shared" si="0"/>
        <v>0</v>
      </c>
      <c r="E9" s="18"/>
      <c r="F9" s="17"/>
      <c r="G9" s="17"/>
      <c r="H9" s="17"/>
      <c r="I9" s="17"/>
      <c r="J9" s="17"/>
      <c r="K9" s="19"/>
    </row>
    <row r="10" spans="1:11" ht="18.75">
      <c r="A10" s="5"/>
      <c r="B10" s="2" t="s">
        <v>4</v>
      </c>
      <c r="C10" s="17">
        <f t="shared" si="0"/>
        <v>0</v>
      </c>
      <c r="D10" s="17">
        <f t="shared" si="0"/>
        <v>0</v>
      </c>
      <c r="E10" s="18"/>
      <c r="F10" s="17"/>
      <c r="G10" s="17"/>
      <c r="H10" s="17"/>
      <c r="I10" s="17"/>
      <c r="J10" s="17"/>
      <c r="K10" s="19"/>
    </row>
    <row r="11" spans="1:11" ht="18.75">
      <c r="A11" s="8" t="s">
        <v>37</v>
      </c>
      <c r="B11" s="2" t="s">
        <v>57</v>
      </c>
      <c r="C11" s="17">
        <f t="shared" si="0"/>
        <v>5400</v>
      </c>
      <c r="D11" s="17">
        <f>G11+I11+K11</f>
        <v>5400</v>
      </c>
      <c r="E11" s="18"/>
      <c r="F11" s="17"/>
      <c r="G11" s="17"/>
      <c r="H11" s="17">
        <v>3600</v>
      </c>
      <c r="I11" s="17">
        <v>3600</v>
      </c>
      <c r="J11" s="17">
        <v>1800</v>
      </c>
      <c r="K11" s="19">
        <v>1800</v>
      </c>
    </row>
    <row r="12" spans="1:11" ht="38.25" thickBot="1">
      <c r="A12" s="9" t="s">
        <v>39</v>
      </c>
      <c r="B12" s="6" t="s">
        <v>66</v>
      </c>
      <c r="C12" s="20">
        <f t="shared" si="0"/>
        <v>3600</v>
      </c>
      <c r="D12" s="20">
        <f>G12+I12+K12</f>
        <v>3600</v>
      </c>
      <c r="E12" s="21"/>
      <c r="F12" s="20"/>
      <c r="G12" s="20"/>
      <c r="H12" s="20"/>
      <c r="I12" s="20"/>
      <c r="J12" s="20">
        <v>3600</v>
      </c>
      <c r="K12" s="22">
        <v>3600</v>
      </c>
    </row>
    <row r="13" spans="1:11" s="4" customFormat="1" ht="19.5" thickBot="1">
      <c r="A13" s="25"/>
      <c r="B13" s="26" t="s">
        <v>5</v>
      </c>
      <c r="C13" s="23">
        <f>SUM(C9:C12)</f>
        <v>9000</v>
      </c>
      <c r="D13" s="23">
        <f>SUM(D9:D12)</f>
        <v>9000</v>
      </c>
      <c r="E13" s="24"/>
      <c r="F13" s="23">
        <f aca="true" t="shared" si="1" ref="F13:K13">SUM(F9:F12)</f>
        <v>0</v>
      </c>
      <c r="G13" s="23">
        <f t="shared" si="1"/>
        <v>0</v>
      </c>
      <c r="H13" s="23">
        <f t="shared" si="1"/>
        <v>3600</v>
      </c>
      <c r="I13" s="23">
        <f t="shared" si="1"/>
        <v>3600</v>
      </c>
      <c r="J13" s="23">
        <f t="shared" si="1"/>
        <v>5400</v>
      </c>
      <c r="K13" s="27">
        <f t="shared" si="1"/>
        <v>5400</v>
      </c>
    </row>
    <row r="14" spans="1:11" s="4" customFormat="1" ht="18.75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s="4" customFormat="1" ht="18.75">
      <c r="A15" s="10"/>
      <c r="B15" s="4" t="s">
        <v>31</v>
      </c>
      <c r="C15" s="1"/>
      <c r="D15" s="1"/>
      <c r="G15" s="12"/>
      <c r="H15" s="1"/>
      <c r="I15" s="4" t="s">
        <v>32</v>
      </c>
      <c r="J15" s="1"/>
      <c r="K15" s="1"/>
    </row>
    <row r="16" spans="1:11" s="4" customFormat="1" ht="16.5" customHeight="1">
      <c r="A16" s="10"/>
      <c r="B16" s="1"/>
      <c r="C16" s="1"/>
      <c r="D16" s="1"/>
      <c r="G16" s="11" t="s">
        <v>12</v>
      </c>
      <c r="H16" s="1"/>
      <c r="J16" s="1"/>
      <c r="K16" s="1"/>
    </row>
    <row r="17" spans="1:11" s="4" customFormat="1" ht="18.75">
      <c r="A17" s="10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4" customFormat="1" ht="18.75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s="4" customFormat="1" ht="38.25" customHeight="1">
      <c r="A19" s="1"/>
      <c r="B19" s="48"/>
      <c r="C19" s="1"/>
      <c r="D19" s="1"/>
      <c r="E19" s="1"/>
      <c r="F19" s="1"/>
      <c r="G19" s="1"/>
      <c r="H19" s="1"/>
      <c r="I19" s="63"/>
      <c r="J19" s="1"/>
      <c r="K19" s="1"/>
    </row>
    <row r="20" spans="1:11" s="4" customFormat="1" ht="20.25">
      <c r="A20" s="1"/>
      <c r="B20" s="48"/>
      <c r="C20" s="1"/>
      <c r="D20" s="1"/>
      <c r="E20" s="1"/>
      <c r="F20" s="1"/>
      <c r="G20" s="1"/>
      <c r="H20" s="1"/>
      <c r="I20" s="1"/>
      <c r="J20" s="1"/>
      <c r="K20" s="1"/>
    </row>
    <row r="21" spans="1:11" s="4" customFormat="1" ht="40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4" customFormat="1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4" customFormat="1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4" customFormat="1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sheetProtection/>
  <mergeCells count="11">
    <mergeCell ref="B6:B8"/>
    <mergeCell ref="C6:E7"/>
    <mergeCell ref="F6:K6"/>
    <mergeCell ref="J1:K1"/>
    <mergeCell ref="A2:K2"/>
    <mergeCell ref="A3:K3"/>
    <mergeCell ref="A4:K4"/>
    <mergeCell ref="F7:G7"/>
    <mergeCell ref="H7:I7"/>
    <mergeCell ref="J7:K7"/>
    <mergeCell ref="A6:A8"/>
  </mergeCells>
  <printOptions/>
  <pageMargins left="0.66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7</cp:lastModifiedBy>
  <cp:lastPrinted>2017-04-10T04:58:01Z</cp:lastPrinted>
  <dcterms:created xsi:type="dcterms:W3CDTF">2016-03-28T07:13:45Z</dcterms:created>
  <dcterms:modified xsi:type="dcterms:W3CDTF">2017-04-10T05:18:30Z</dcterms:modified>
  <cp:category/>
  <cp:version/>
  <cp:contentType/>
  <cp:contentStatus/>
</cp:coreProperties>
</file>