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<sst xmlns="http://schemas.openxmlformats.org/spreadsheetml/2006/main" count="471" uniqueCount="235">
  <si>
    <t>Код КЕКВ (для бюджетних коштів)</t>
  </si>
  <si>
    <t>Процедура закупівлі</t>
  </si>
  <si>
    <t>Орієнтовний  початок  проведення процедури  закупівлі</t>
  </si>
  <si>
    <t>Примітки</t>
  </si>
  <si>
    <t>ремонт холодильника</t>
  </si>
  <si>
    <t>вивіз сміття</t>
  </si>
  <si>
    <t>журнали: "Лікарська справа", "Медична статистика" , "Баланс-бюджет", "Бюджетна бухгалтерія", "Фінансовий контроль" , "Кадровик України". Газети: західний Донбас". Інші переодичні видання.</t>
  </si>
  <si>
    <t>клей ПВА - 35 шт.</t>
  </si>
  <si>
    <t>папка на зав'язках паперова - 200 шт, папка швидкозшивач паперова - 200 шт.</t>
  </si>
  <si>
    <t>ч/з тест 500 гр - 1000 шт, п/п Лотос 400г - 100шт, м/з Сантри-Милам 1 л - 170 шт, м/з тест 500мл. - 120 шт., білизна 1л - 150шт., м/з для вікон 500мл - 100 шт.</t>
  </si>
  <si>
    <t>мило туалетне рідке 5л. - 85 шт.</t>
  </si>
  <si>
    <t>мішки для сміття - 250 уп.</t>
  </si>
  <si>
    <t>рукавички госп. гумові - 50 шт.</t>
  </si>
  <si>
    <t>рушники паперові - 250 шт.</t>
  </si>
  <si>
    <t>вогнегасники - 10 шт.</t>
  </si>
  <si>
    <t>раковини керамічні - 2шт</t>
  </si>
  <si>
    <t>труби різні - 70 м/п</t>
  </si>
  <si>
    <t>розетки</t>
  </si>
  <si>
    <t>фільтр масляний - 14 шт, фільтр повітрянний - 14 шт.</t>
  </si>
  <si>
    <t>тосол "Антифріз" 1 л - 14 шт., мастило - 80 л.</t>
  </si>
  <si>
    <t>запасні частини для а/м різні</t>
  </si>
  <si>
    <t>5 шт. - слухові апарати</t>
  </si>
  <si>
    <t>3800 шт. вакуумна пробірка; 7900 шт. - пробірки з актив.згортання; 1200 шт.- пробірки центрифужні</t>
  </si>
  <si>
    <t>35800 шт. - самоклеючі пакети для стерилізації</t>
  </si>
  <si>
    <t>25 уп.- підгузки для дорослих</t>
  </si>
  <si>
    <r>
      <rPr>
        <i/>
        <sz val="7"/>
        <color indexed="8"/>
        <rFont val="Times New Roman"/>
        <family val="1"/>
      </rPr>
      <t>280 кг</t>
    </r>
    <r>
      <rPr>
        <sz val="7"/>
        <color indexed="8"/>
        <rFont val="Times New Roman"/>
        <family val="1"/>
      </rPr>
      <t xml:space="preserve"> - дезактин; </t>
    </r>
    <r>
      <rPr>
        <i/>
        <sz val="7"/>
        <color indexed="8"/>
        <rFont val="Times New Roman"/>
        <family val="1"/>
      </rPr>
      <t>300 кг</t>
    </r>
    <r>
      <rPr>
        <sz val="7"/>
        <color indexed="8"/>
        <rFont val="Times New Roman"/>
        <family val="1"/>
      </rPr>
      <t xml:space="preserve"> - септомакс;</t>
    </r>
  </si>
  <si>
    <r>
      <rPr>
        <i/>
        <sz val="7"/>
        <color indexed="8"/>
        <rFont val="Times New Roman"/>
        <family val="1"/>
      </rPr>
      <t>30 шт</t>
    </r>
    <r>
      <rPr>
        <sz val="7"/>
        <color indexed="8"/>
        <rFont val="Times New Roman"/>
        <family val="1"/>
      </rPr>
      <t xml:space="preserve">. бактеріосол; </t>
    </r>
    <r>
      <rPr>
        <i/>
        <sz val="7"/>
        <color indexed="8"/>
        <rFont val="Times New Roman"/>
        <family val="1"/>
      </rPr>
      <t xml:space="preserve">60 </t>
    </r>
    <r>
      <rPr>
        <sz val="7"/>
        <color indexed="8"/>
        <rFont val="Times New Roman"/>
        <family val="1"/>
      </rPr>
      <t xml:space="preserve">шт. - сілонда; </t>
    </r>
    <r>
      <rPr>
        <i/>
        <sz val="7"/>
        <color indexed="8"/>
        <rFont val="Times New Roman"/>
        <family val="1"/>
      </rPr>
      <t>40</t>
    </r>
    <r>
      <rPr>
        <sz val="7"/>
        <color indexed="8"/>
        <rFont val="Times New Roman"/>
        <family val="1"/>
      </rPr>
      <t xml:space="preserve"> фл. - стериліум</t>
    </r>
  </si>
  <si>
    <t>обслуговування 2 ліфтів</t>
  </si>
  <si>
    <r>
      <t>послуги зв</t>
    </r>
    <r>
      <rPr>
        <sz val="7"/>
        <color indexed="8"/>
        <rFont val="Calibri"/>
        <family val="2"/>
      </rPr>
      <t>'</t>
    </r>
    <r>
      <rPr>
        <sz val="7"/>
        <color indexed="8"/>
        <rFont val="Times New Roman"/>
        <family val="1"/>
      </rPr>
      <t>язку, інтернет</t>
    </r>
  </si>
  <si>
    <t>поточний ремонт 2 ліфтів</t>
  </si>
  <si>
    <t>тех. обслуговування і ремонт 11 автомобілів</t>
  </si>
  <si>
    <t xml:space="preserve">Навчання по: охороні праці, електричній безпеці, веденню електрогосподарства, пожежній безпеці. Підвищення кваліфікації по проведенню тендерних закупівель.  </t>
  </si>
  <si>
    <t>проізні квитки 96 шт.</t>
  </si>
  <si>
    <t>курси лікарів ЗПСМ,курси медичних сестер ЗПСМ</t>
  </si>
  <si>
    <t xml:space="preserve"> код за ЄДРПОУ  37735597</t>
  </si>
  <si>
    <t>допорогова закупівля</t>
  </si>
  <si>
    <t>ліцензійне супровадження программ "МЕДОК", "Мед. Статистика", "Парус", "Кадри".</t>
  </si>
  <si>
    <t>відшкодування за орендовані приміщення</t>
  </si>
  <si>
    <t>без використання електронної системи</t>
  </si>
  <si>
    <t>на 2017 рік</t>
  </si>
  <si>
    <t xml:space="preserve">Додаток до річного плану закупівель </t>
  </si>
  <si>
    <t xml:space="preserve"> КЗ "Центр первинної медико-санітарної допомоги м. Павлограда"</t>
  </si>
  <si>
    <t>лютий 2017</t>
  </si>
  <si>
    <t>березень 2017</t>
  </si>
  <si>
    <t>квітень 2017</t>
  </si>
  <si>
    <t>травень 2017</t>
  </si>
  <si>
    <t>червень 2017</t>
  </si>
  <si>
    <t>липень 2017</t>
  </si>
  <si>
    <t>серпень 2017</t>
  </si>
  <si>
    <t>вересень 2017</t>
  </si>
  <si>
    <t>січень 2017</t>
  </si>
  <si>
    <t>6500 шт. пробірки для клінічних досліджень; 140 уп. скло покрівне; 5 шт. контейнери для окраш.скла</t>
  </si>
  <si>
    <t>Предмет закупівлі</t>
  </si>
  <si>
    <t xml:space="preserve">Очікувана вартість предмета закупівлі грн.                 (в т.ч. ПДВ) </t>
  </si>
  <si>
    <r>
      <rPr>
        <b/>
        <sz val="9"/>
        <color indexed="8"/>
        <rFont val="Times New Roman"/>
        <family val="1"/>
      </rPr>
      <t>ДК 021:2015 09210000-4</t>
    </r>
    <r>
      <rPr>
        <sz val="9"/>
        <color indexed="8"/>
        <rFont val="Times New Roman"/>
        <family val="1"/>
      </rPr>
      <t xml:space="preserve"> Мастильні засоби</t>
    </r>
  </si>
  <si>
    <r>
      <t xml:space="preserve">ДК 021:2015 </t>
    </r>
    <r>
      <rPr>
        <b/>
        <sz val="9"/>
        <color indexed="8"/>
        <rFont val="Times New Roman"/>
        <family val="1"/>
      </rPr>
      <t>19640000-4</t>
    </r>
    <r>
      <rPr>
        <sz val="9"/>
        <color indexed="8"/>
        <rFont val="Times New Roman"/>
        <family val="1"/>
      </rPr>
      <t xml:space="preserve"> Поліетиленові мішки та пакети для сміття</t>
    </r>
  </si>
  <si>
    <r>
      <t xml:space="preserve">ДК 021:2015 22200000-2 </t>
    </r>
    <r>
      <rPr>
        <sz val="9"/>
        <color indexed="8"/>
        <rFont val="Times New Roman"/>
        <family val="1"/>
      </rPr>
      <t>Газети, періодичні спеціалізовані та інші періодичні видання і журнали</t>
    </r>
  </si>
  <si>
    <r>
      <t xml:space="preserve">ДК 021:2015 </t>
    </r>
    <r>
      <rPr>
        <b/>
        <sz val="9"/>
        <color indexed="8"/>
        <rFont val="Times New Roman"/>
        <family val="1"/>
      </rPr>
      <t>22820000-4</t>
    </r>
    <r>
      <rPr>
        <sz val="9"/>
        <color indexed="8"/>
        <rFont val="Times New Roman"/>
        <family val="1"/>
      </rPr>
      <t xml:space="preserve"> бланки</t>
    </r>
  </si>
  <si>
    <r>
      <t xml:space="preserve">ДК 021:2015 </t>
    </r>
    <r>
      <rPr>
        <b/>
        <sz val="9"/>
        <color indexed="8"/>
        <rFont val="Times New Roman"/>
        <family val="1"/>
      </rPr>
      <t>22850000-3</t>
    </r>
    <r>
      <rPr>
        <sz val="9"/>
        <color indexed="8"/>
        <rFont val="Times New Roman"/>
        <family val="1"/>
      </rPr>
      <t xml:space="preserve"> Швидкозшивачі та супутнє приладдя</t>
    </r>
  </si>
  <si>
    <r>
      <t xml:space="preserve">ДК 021:2015 </t>
    </r>
    <r>
      <rPr>
        <b/>
        <sz val="9"/>
        <color indexed="8"/>
        <rFont val="Times New Roman"/>
        <family val="1"/>
      </rPr>
      <t>24910000-6</t>
    </r>
    <r>
      <rPr>
        <sz val="9"/>
        <color indexed="8"/>
        <rFont val="Times New Roman"/>
        <family val="1"/>
      </rPr>
      <t xml:space="preserve"> клеї</t>
    </r>
  </si>
  <si>
    <r>
      <t xml:space="preserve">ДК 021:2015 </t>
    </r>
    <r>
      <rPr>
        <b/>
        <sz val="9"/>
        <color indexed="8"/>
        <rFont val="Times New Roman"/>
        <family val="1"/>
      </rPr>
      <t>2496000-1</t>
    </r>
    <r>
      <rPr>
        <sz val="9"/>
        <color indexed="8"/>
        <rFont val="Times New Roman"/>
        <family val="1"/>
      </rPr>
      <t xml:space="preserve"> Хімічна продукція різна</t>
    </r>
  </si>
  <si>
    <r>
      <t xml:space="preserve">ДК 021:2015 </t>
    </r>
    <r>
      <rPr>
        <b/>
        <sz val="9"/>
        <color indexed="8"/>
        <rFont val="Times New Roman"/>
        <family val="1"/>
      </rPr>
      <t>33760000-5</t>
    </r>
    <r>
      <rPr>
        <sz val="9"/>
        <color indexed="8"/>
        <rFont val="Times New Roman"/>
        <family val="1"/>
      </rPr>
      <t xml:space="preserve"> Туалетний папір, носові хустинки, рушники для рук і серветки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</si>
  <si>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34300000-0 </t>
    </r>
    <r>
      <rPr>
        <sz val="9"/>
        <color indexed="8"/>
        <rFont val="Times New Roman"/>
        <family val="1"/>
      </rPr>
      <t>Частини та приладдя до транспортних засобів і їх двигунів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</si>
  <si>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39130000-2 </t>
    </r>
    <r>
      <rPr>
        <sz val="9"/>
        <color indexed="8"/>
        <rFont val="Times New Roman"/>
        <family val="1"/>
      </rPr>
      <t>Офісні меблі</t>
    </r>
  </si>
  <si>
    <r>
      <t xml:space="preserve">ДК 021:2015 </t>
    </r>
    <r>
      <rPr>
        <b/>
        <sz val="9"/>
        <color indexed="8"/>
        <rFont val="Times New Roman"/>
        <family val="1"/>
      </rPr>
      <t>44400000-4</t>
    </r>
    <r>
      <rPr>
        <sz val="9"/>
        <color indexed="8"/>
        <rFont val="Times New Roman"/>
        <family val="1"/>
      </rPr>
      <t xml:space="preserve"> Готова продукція різних видів та супутні вироби</t>
    </r>
  </si>
  <si>
    <r>
      <t xml:space="preserve">ДК 021:2015 </t>
    </r>
    <r>
      <rPr>
        <b/>
        <sz val="9"/>
        <color indexed="8"/>
        <rFont val="Times New Roman"/>
        <family val="1"/>
      </rPr>
      <t>44410000-7</t>
    </r>
    <r>
      <rPr>
        <sz val="9"/>
        <color indexed="8"/>
        <rFont val="Times New Roman"/>
        <family val="1"/>
      </rPr>
      <t xml:space="preserve"> Вироби для ванної кімнати та кухні</t>
    </r>
  </si>
  <si>
    <r>
      <t xml:space="preserve">ДК 021:2015 </t>
    </r>
    <r>
      <rPr>
        <b/>
        <sz val="9"/>
        <color indexed="8"/>
        <rFont val="Times New Roman"/>
        <family val="1"/>
      </rPr>
      <t>19510000-4</t>
    </r>
    <r>
      <rPr>
        <sz val="9"/>
        <color indexed="8"/>
        <rFont val="Times New Roman"/>
        <family val="1"/>
      </rPr>
      <t xml:space="preserve"> Гумові вироби</t>
    </r>
  </si>
  <si>
    <r>
      <t xml:space="preserve">ДК 021:2015 </t>
    </r>
    <r>
      <rPr>
        <b/>
        <sz val="9"/>
        <color indexed="8"/>
        <rFont val="Times New Roman"/>
        <family val="1"/>
      </rPr>
      <t>19520000-7</t>
    </r>
    <r>
      <rPr>
        <sz val="9"/>
        <color indexed="8"/>
        <rFont val="Times New Roman"/>
        <family val="1"/>
      </rPr>
      <t xml:space="preserve"> Пластмасові вироби</t>
    </r>
  </si>
  <si>
    <r>
      <rPr>
        <b/>
        <sz val="9"/>
        <color indexed="8"/>
        <rFont val="Times New Roman"/>
        <family val="1"/>
      </rPr>
      <t xml:space="preserve"> ДК 021:2015 33790000-4</t>
    </r>
    <r>
      <rPr>
        <sz val="9"/>
        <color indexed="8"/>
        <rFont val="Times New Roman"/>
        <family val="1"/>
      </rPr>
      <t xml:space="preserve"> Склянний посуд лабораторного, санітарно-гігієнічного чи фармацевтичного призначення</t>
    </r>
  </si>
  <si>
    <r>
      <t xml:space="preserve">ДК 021:2015 </t>
    </r>
    <r>
      <rPr>
        <b/>
        <sz val="9"/>
        <color indexed="8"/>
        <rFont val="Times New Roman"/>
        <family val="1"/>
      </rPr>
      <t>50710000-5</t>
    </r>
    <r>
      <rPr>
        <sz val="9"/>
        <color indexed="8"/>
        <rFont val="Times New Roman"/>
        <family val="1"/>
      </rPr>
      <t xml:space="preserve"> Послуги з ремонту і технічного обслуговування електричного і механічного устаткування будівель</t>
    </r>
  </si>
  <si>
    <r>
      <t xml:space="preserve">ДК 021:2015 </t>
    </r>
    <r>
      <rPr>
        <b/>
        <sz val="9"/>
        <color indexed="8"/>
        <rFont val="Times New Roman"/>
        <family val="1"/>
      </rPr>
      <t>50750000-7</t>
    </r>
    <r>
      <rPr>
        <sz val="9"/>
        <color indexed="8"/>
        <rFont val="Times New Roman"/>
        <family val="1"/>
      </rPr>
      <t xml:space="preserve"> Послуги з технічного обслуговування ліфтів</t>
    </r>
  </si>
  <si>
    <r>
      <t xml:space="preserve">ДК 021:2015 </t>
    </r>
    <r>
      <rPr>
        <b/>
        <sz val="9"/>
        <color indexed="8"/>
        <rFont val="Times New Roman"/>
        <family val="1"/>
      </rPr>
      <t>72200000-7</t>
    </r>
    <r>
      <rPr>
        <sz val="9"/>
        <color indexed="8"/>
        <rFont val="Times New Roman"/>
        <family val="1"/>
      </rPr>
      <t xml:space="preserve"> Послуги зі впровадження програмного забезпечення</t>
    </r>
  </si>
  <si>
    <r>
      <t xml:space="preserve">ДК 021:2015 34980000-0 </t>
    </r>
    <r>
      <rPr>
        <sz val="9"/>
        <color indexed="8"/>
        <rFont val="Times New Roman"/>
        <family val="1"/>
      </rPr>
      <t>транспортні квитки</t>
    </r>
  </si>
  <si>
    <r>
      <t xml:space="preserve">ДК 021:2015 65210000-8 </t>
    </r>
    <r>
      <rPr>
        <sz val="9"/>
        <color indexed="8"/>
        <rFont val="Times New Roman"/>
        <family val="1"/>
      </rPr>
      <t>розподіл газу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</si>
  <si>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80000000-4 </t>
    </r>
    <r>
      <rPr>
        <sz val="9"/>
        <color indexed="8"/>
        <rFont val="Times New Roman"/>
        <family val="1"/>
      </rPr>
      <t>Послуги у сфері освіти та навчання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</si>
  <si>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80320000-3 </t>
    </r>
    <r>
      <rPr>
        <sz val="9"/>
        <color indexed="8"/>
        <rFont val="Times New Roman"/>
        <family val="1"/>
      </rPr>
      <t>Послуги у сфері медичної освіти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</si>
  <si>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50730000-1 </t>
    </r>
    <r>
      <rPr>
        <sz val="9"/>
        <color indexed="8"/>
        <rFont val="Times New Roman"/>
        <family val="1"/>
      </rPr>
      <t>Послуги з ремонту і технічного обслуговування охолоджувальних установок</t>
    </r>
  </si>
  <si>
    <t>О.І. Дуднікова</t>
  </si>
  <si>
    <r>
      <t xml:space="preserve">ДК 021:2015 </t>
    </r>
    <r>
      <rPr>
        <b/>
        <sz val="9"/>
        <color indexed="8"/>
        <rFont val="Times New Roman"/>
        <family val="1"/>
      </rPr>
      <t>50700000-2</t>
    </r>
    <r>
      <rPr>
        <sz val="9"/>
        <color indexed="8"/>
        <rFont val="Times New Roman"/>
        <family val="1"/>
      </rPr>
      <t xml:space="preserve"> Послуги з ремонту і технічного обслуговування будівельних конструкцій, роботи ремонтно-будівельні амбул. №1,2</t>
    </r>
  </si>
  <si>
    <r>
      <t xml:space="preserve">ДК 021:2015 </t>
    </r>
    <r>
      <rPr>
        <b/>
        <sz val="9"/>
        <color indexed="8"/>
        <rFont val="Times New Roman"/>
        <family val="1"/>
      </rPr>
      <t>50700000-2</t>
    </r>
    <r>
      <rPr>
        <sz val="9"/>
        <color indexed="8"/>
        <rFont val="Times New Roman"/>
        <family val="1"/>
      </rPr>
      <t xml:space="preserve"> Послуги з ремонту і технічного обслуговування будівельних конструкцій, роботи ремонтно-будівельні амбул. №8</t>
    </r>
  </si>
  <si>
    <r>
      <t xml:space="preserve">ДК 021:2015 </t>
    </r>
    <r>
      <rPr>
        <b/>
        <sz val="9"/>
        <color indexed="8"/>
        <rFont val="Times New Roman"/>
        <family val="1"/>
      </rPr>
      <t>50700000-2</t>
    </r>
    <r>
      <rPr>
        <sz val="9"/>
        <color indexed="8"/>
        <rFont val="Times New Roman"/>
        <family val="1"/>
      </rPr>
      <t xml:space="preserve"> Послуги з ремонту і технічного обслуговування будівельних конструкцій, роботи ремонтно-будівельні амбул. №4</t>
    </r>
  </si>
  <si>
    <t>бойлери - 2 шт.</t>
  </si>
  <si>
    <t>принтери - 3 шт.</t>
  </si>
  <si>
    <t>Голова тендерного комітету</t>
  </si>
  <si>
    <t>33 м. - жгут резин.; 3 шт. катетера; 55 м. клейонка медична;</t>
  </si>
  <si>
    <r>
      <t xml:space="preserve">ДК 021:2015 </t>
    </r>
    <r>
      <rPr>
        <b/>
        <sz val="9"/>
        <color indexed="8"/>
        <rFont val="Times New Roman"/>
        <family val="1"/>
      </rPr>
      <t xml:space="preserve">18420000-9 </t>
    </r>
    <r>
      <rPr>
        <sz val="9"/>
        <color indexed="8"/>
        <rFont val="Times New Roman"/>
        <family val="1"/>
      </rPr>
      <t>Аксесуари для одягу, рукавички господарські</t>
    </r>
  </si>
  <si>
    <t>реєстр. форма пацієнта А5/2 - 36000шт, історія розвитку дитини: хлопчик - 4000 шт, дівчинка - 4000 шт ; журнали обліку/реєстації різні щоденники - 11шт, книга обліку - 70шт., книга для заміток - 12 шт.</t>
  </si>
  <si>
    <r>
      <t xml:space="preserve">ДК 021:2015 </t>
    </r>
    <r>
      <rPr>
        <b/>
        <sz val="9"/>
        <color indexed="8"/>
        <rFont val="Times New Roman"/>
        <family val="1"/>
      </rPr>
      <t>30120000-6</t>
    </r>
    <r>
      <rPr>
        <sz val="9"/>
        <color indexed="8"/>
        <rFont val="Times New Roman"/>
        <family val="1"/>
      </rPr>
      <t xml:space="preserve"> Фотокопіювальне та поліграфічне обладнання для офсетного друку, частини та приладдя до офісної техніки</t>
    </r>
  </si>
  <si>
    <r>
      <t>ДК 021:2015</t>
    </r>
    <r>
      <rPr>
        <b/>
        <sz val="9"/>
        <color indexed="8"/>
        <rFont val="Times New Roman"/>
        <family val="1"/>
      </rPr>
      <t xml:space="preserve"> 30190000-7</t>
    </r>
    <r>
      <rPr>
        <sz val="9"/>
        <color indexed="8"/>
        <rFont val="Times New Roman"/>
        <family val="1"/>
      </rPr>
      <t xml:space="preserve"> Офісне устаткування та приладдя різне, дрібне канцелярське приладдя, папір для друку, сегрегатори, лотки для листів, коробки для зберігання паперів та подібне приладдя</t>
    </r>
  </si>
  <si>
    <r>
      <t>ДК 021:2015</t>
    </r>
    <r>
      <rPr>
        <b/>
        <sz val="9"/>
        <color indexed="8"/>
        <rFont val="Times New Roman"/>
        <family val="1"/>
      </rPr>
      <t xml:space="preserve"> 33190000-8</t>
    </r>
    <r>
      <rPr>
        <sz val="9"/>
        <color indexed="8"/>
        <rFont val="Times New Roman"/>
        <family val="1"/>
      </rPr>
      <t xml:space="preserve"> Медичне обладнання та вироби медичного призначення різні, меблі медичного призначення</t>
    </r>
  </si>
  <si>
    <r>
      <t xml:space="preserve">ДК 021:2015 </t>
    </r>
    <r>
      <rPr>
        <b/>
        <sz val="9"/>
        <color indexed="8"/>
        <rFont val="Times New Roman"/>
        <family val="1"/>
      </rPr>
      <t>33710000-0</t>
    </r>
    <r>
      <rPr>
        <sz val="9"/>
        <color indexed="8"/>
        <rFont val="Times New Roman"/>
        <family val="1"/>
      </rPr>
      <t xml:space="preserve"> засоби гігієни, мило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</si>
  <si>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39120000-9 Столи, серванти, письмові столи та книжкові шафи, </t>
    </r>
    <r>
      <rPr>
        <sz val="9"/>
        <color indexed="8"/>
        <rFont val="Times New Roman"/>
        <family val="1"/>
      </rPr>
      <t xml:space="preserve"> письмові столи</t>
    </r>
  </si>
  <si>
    <r>
      <t xml:space="preserve">ДК 021:2015 42910000-8 Апарати для дистилювання, фільтрування чи ректифікації,  </t>
    </r>
    <r>
      <rPr>
        <sz val="9"/>
        <color indexed="8"/>
        <rFont val="Times New Roman"/>
        <family val="1"/>
      </rPr>
      <t>Фільтри різні</t>
    </r>
  </si>
  <si>
    <r>
      <t xml:space="preserve">ДК 021:2015 </t>
    </r>
    <r>
      <rPr>
        <b/>
        <sz val="9"/>
        <color indexed="8"/>
        <rFont val="Times New Roman"/>
        <family val="1"/>
      </rPr>
      <t>44110000-4 Конструкційні матеріали, б</t>
    </r>
    <r>
      <rPr>
        <sz val="9"/>
        <color indexed="8"/>
        <rFont val="Times New Roman"/>
        <family val="1"/>
      </rPr>
      <t>удівельні матеріали, фарби</t>
    </r>
  </si>
  <si>
    <t>буд. матеріали різні фарба в/д 10 л - 5 шт.,                                         фарба Емаль ПФ-115 - 10 кг</t>
  </si>
  <si>
    <r>
      <t xml:space="preserve">ДК 021:2015 </t>
    </r>
    <r>
      <rPr>
        <b/>
        <sz val="9"/>
        <color indexed="8"/>
        <rFont val="Times New Roman"/>
        <family val="1"/>
      </rPr>
      <t>44160000-9</t>
    </r>
    <r>
      <rPr>
        <sz val="9"/>
        <color indexed="8"/>
        <rFont val="Times New Roman"/>
        <family val="1"/>
      </rPr>
      <t xml:space="preserve"> Магістралі, трубопроводи, труби, обсадні труби, тюбінги та супутні вироби, труби різні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</si>
  <si>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44420000-0 </t>
    </r>
    <r>
      <rPr>
        <sz val="9"/>
        <color indexed="8"/>
        <rFont val="Times New Roman"/>
        <family val="1"/>
      </rPr>
      <t>Будівельні товари,</t>
    </r>
    <r>
      <rPr>
        <sz val="9"/>
        <color indexed="8"/>
        <rFont val="Times New Roman"/>
        <family val="1"/>
      </rPr>
      <t xml:space="preserve"> вироби різні</t>
    </r>
  </si>
  <si>
    <r>
      <t xml:space="preserve">ДК 021:2015 </t>
    </r>
    <r>
      <rPr>
        <b/>
        <sz val="9"/>
        <color indexed="8"/>
        <rFont val="Times New Roman"/>
        <family val="1"/>
      </rPr>
      <t>15620000-0</t>
    </r>
    <r>
      <rPr>
        <sz val="9"/>
        <color indexed="8"/>
        <rFont val="Times New Roman"/>
        <family val="1"/>
      </rPr>
      <t xml:space="preserve"> Крохмалі та крохмалепродукти, </t>
    </r>
    <r>
      <rPr>
        <b/>
        <sz val="9"/>
        <color indexed="8"/>
        <rFont val="Times New Roman"/>
        <family val="1"/>
      </rPr>
      <t>г</t>
    </r>
    <r>
      <rPr>
        <sz val="9"/>
        <color indexed="8"/>
        <rFont val="Times New Roman"/>
        <family val="1"/>
      </rPr>
      <t>люкоза та продукція з глюкози</t>
    </r>
  </si>
  <si>
    <t>600,0 шт. - ємність-контейнер для біологічних рідин; 30 шт. ємність-контейнер для стерилізації, 300 шт. - контейнер для збору мокроти; 10 шт. - настінний утримувач Еколаб 20 уп. - калоприймач</t>
  </si>
  <si>
    <r>
      <t xml:space="preserve">ДК 021:2015 </t>
    </r>
    <r>
      <rPr>
        <b/>
        <sz val="9"/>
        <color indexed="8"/>
        <rFont val="Times New Roman"/>
        <family val="1"/>
      </rPr>
      <t xml:space="preserve">24310000-0 </t>
    </r>
    <r>
      <rPr>
        <sz val="9"/>
        <color indexed="8"/>
        <rFont val="Times New Roman"/>
        <family val="1"/>
      </rPr>
      <t>Основні неорганічні хімічні речовини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</si>
  <si>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33180000-5 </t>
    </r>
    <r>
      <rPr>
        <sz val="9"/>
        <color indexed="8"/>
        <rFont val="Times New Roman"/>
        <family val="1"/>
      </rPr>
      <t>Апаратура для підтримування фізіологічних функцій організму, Слухові апарати</t>
    </r>
  </si>
  <si>
    <r>
      <t>ДК 021:2015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33740000-9 </t>
    </r>
    <r>
      <rPr>
        <sz val="9"/>
        <color indexed="8"/>
        <rFont val="Times New Roman"/>
        <family val="1"/>
      </rPr>
      <t>Засоби для догляду за руками та нігтями, антисептичні засоби для рук</t>
    </r>
  </si>
  <si>
    <r>
      <t>ДК 021:2015</t>
    </r>
    <r>
      <rPr>
        <b/>
        <sz val="9"/>
        <color indexed="8"/>
        <rFont val="Times New Roman"/>
        <family val="1"/>
      </rPr>
      <t xml:space="preserve"> 50110000-9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Послуги з ремонту і технічного обслуговування мототранспортних засобів і супутнього обладнання</t>
    </r>
  </si>
  <si>
    <r>
      <t xml:space="preserve">ДК 021:2015 </t>
    </r>
    <r>
      <rPr>
        <b/>
        <sz val="9"/>
        <color indexed="8"/>
        <rFont val="Times New Roman"/>
        <family val="1"/>
      </rPr>
      <t>50310000-1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Технічне обслуговування і ремонт офісної техніки</t>
    </r>
  </si>
  <si>
    <t>ремонт та обслугогування комп. Техніки, заправка катриджів</t>
  </si>
  <si>
    <r>
      <t xml:space="preserve">ДК 021:2015 </t>
    </r>
    <r>
      <rPr>
        <b/>
        <sz val="9"/>
        <color indexed="8"/>
        <rFont val="Times New Roman"/>
        <family val="1"/>
      </rPr>
      <t>64210000-1</t>
    </r>
    <r>
      <rPr>
        <sz val="9"/>
        <color indexed="8"/>
        <rFont val="Times New Roman"/>
        <family val="1"/>
      </rPr>
      <t xml:space="preserve"> Послуги телефонного зв’язку та передачі даних</t>
    </r>
  </si>
  <si>
    <r>
      <t xml:space="preserve">ДК 021:2015 </t>
    </r>
    <r>
      <rPr>
        <b/>
        <sz val="9"/>
        <color indexed="8"/>
        <rFont val="Times New Roman"/>
        <family val="1"/>
      </rPr>
      <t>30190000-7 Офісне устаткування та приладдя різне,</t>
    </r>
    <r>
      <rPr>
        <sz val="9"/>
        <color indexed="8"/>
        <rFont val="Times New Roman"/>
        <family val="1"/>
      </rPr>
      <t xml:space="preserve"> папір для друку</t>
    </r>
  </si>
  <si>
    <r>
      <t xml:space="preserve">ДК 021:2015 </t>
    </r>
    <r>
      <rPr>
        <b/>
        <sz val="9"/>
        <color indexed="8"/>
        <rFont val="Times New Roman"/>
        <family val="1"/>
      </rPr>
      <t>24220000-2</t>
    </r>
    <r>
      <rPr>
        <sz val="9"/>
        <color indexed="8"/>
        <rFont val="Times New Roman"/>
        <family val="1"/>
      </rPr>
      <t xml:space="preserve"> Екстракти дубильних речовин, екстракти барвників, дубильні та фарбувальні речовини</t>
    </r>
  </si>
  <si>
    <t>молочні суміши для немовлят малютка - 1750 уп.</t>
  </si>
  <si>
    <t>ДК 021:2015 15880000-0 Спеціальні продукти харчування, збагачені поживними речовинами,  молочні суміши</t>
  </si>
  <si>
    <r>
      <t xml:space="preserve">ДК 021:2015 15880000-0 Спеціальні продукти харчування, збагачені поживними речовинами, 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лікувальні суміши</t>
    </r>
  </si>
  <si>
    <r>
      <t xml:space="preserve">ДК 021:2015 </t>
    </r>
    <r>
      <rPr>
        <b/>
        <sz val="9"/>
        <color indexed="8"/>
        <rFont val="Times New Roman"/>
        <family val="1"/>
      </rPr>
      <t>66511000-5</t>
    </r>
    <r>
      <rPr>
        <sz val="9"/>
        <color indexed="8"/>
        <rFont val="Times New Roman"/>
        <family val="1"/>
      </rPr>
      <t xml:space="preserve"> Страхові послуги, послуги зі страхування життя</t>
    </r>
  </si>
  <si>
    <r>
      <t xml:space="preserve">ДК 021:2015 09120000-6 </t>
    </r>
    <r>
      <rPr>
        <sz val="9"/>
        <color indexed="8"/>
        <rFont val="Times New Roman"/>
        <family val="1"/>
      </rPr>
      <t>Газове паливо (пропан і бутан)</t>
    </r>
  </si>
  <si>
    <t>3660 фл.- спирт септіл</t>
  </si>
  <si>
    <r>
      <t xml:space="preserve">ДК 021:2015 </t>
    </r>
    <r>
      <rPr>
        <b/>
        <sz val="9"/>
        <color indexed="8"/>
        <rFont val="Times New Roman"/>
        <family val="1"/>
      </rPr>
      <t>24320000-3 Основні органічні хімічні речовини,</t>
    </r>
    <r>
      <rPr>
        <sz val="9"/>
        <color indexed="8"/>
        <rFont val="Times New Roman"/>
        <family val="1"/>
      </rPr>
      <t xml:space="preserve"> Органічні хімічні речовини різні</t>
    </r>
  </si>
  <si>
    <r>
      <t xml:space="preserve">ДК 021:2015 </t>
    </r>
    <r>
      <rPr>
        <b/>
        <sz val="9"/>
        <color indexed="8"/>
        <rFont val="Times New Roman"/>
        <family val="1"/>
      </rPr>
      <t>33140000-3</t>
    </r>
    <r>
      <rPr>
        <sz val="9"/>
        <color indexed="8"/>
        <rFont val="Times New Roman"/>
        <family val="1"/>
      </rPr>
      <t xml:space="preserve"> Медичні матеріали, медичні матеріали різні 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</si>
  <si>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33140000-3 </t>
    </r>
    <r>
      <rPr>
        <sz val="9"/>
        <color indexed="8"/>
        <rFont val="Times New Roman"/>
        <family val="1"/>
      </rPr>
      <t>Медичні матеріали, рукавички медичні</t>
    </r>
  </si>
  <si>
    <r>
      <t xml:space="preserve">ДК 021:2015 </t>
    </r>
    <r>
      <rPr>
        <b/>
        <sz val="9"/>
        <color indexed="8"/>
        <rFont val="Times New Roman"/>
        <family val="1"/>
      </rPr>
      <t>33140000-3</t>
    </r>
    <r>
      <rPr>
        <sz val="9"/>
        <color indexed="8"/>
        <rFont val="Times New Roman"/>
        <family val="1"/>
      </rPr>
      <t xml:space="preserve"> Медичні матеріали, ланцети для забору крові </t>
    </r>
  </si>
  <si>
    <r>
      <t xml:space="preserve">ДК 021:2015 </t>
    </r>
    <r>
      <rPr>
        <b/>
        <sz val="9"/>
        <color indexed="8"/>
        <rFont val="Times New Roman"/>
        <family val="1"/>
      </rPr>
      <t>33190000-8</t>
    </r>
    <r>
      <rPr>
        <sz val="9"/>
        <color indexed="8"/>
        <rFont val="Times New Roman"/>
        <family val="1"/>
      </rPr>
      <t xml:space="preserve"> Медичне обладнання та вироби медичного призначення, пробірки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</si>
  <si>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33190000-8 </t>
    </r>
    <r>
      <rPr>
        <sz val="9"/>
        <color indexed="8"/>
        <rFont val="Times New Roman"/>
        <family val="1"/>
      </rPr>
      <t xml:space="preserve">Медичне обладнання та вироби медичного призначення, </t>
    </r>
    <r>
      <rPr>
        <sz val="9"/>
        <color indexed="8"/>
        <rFont val="Times New Roman"/>
        <family val="1"/>
      </rPr>
      <t>Паперові стерилізаційні пакети чи обгортки</t>
    </r>
  </si>
  <si>
    <t>250 наб. Глюкоза-Ф;</t>
  </si>
  <si>
    <t>55 фл. - фіксатор Майн-Грюнвальд; 55 фл.- Азур-еозин по Романовскому;50 наб. буфер на Ексан; 20 уп. - Біоконт-С;</t>
  </si>
  <si>
    <t>25 наб. - АлАТ; 25 наб. - АсАТ; 10 уп. Білірубін; 1 уп. - загальний білок; 12 уп. - калібратор білірубіна; 1 уп. - креатинін; 5 наб.- лужна фосфотаза;  2 наб. - сечовина;   4 уп. - Філісіт-СРБ-латекс; 6 наб. - холестерин, 2 наб. - сіроглікоїди; 6 уп.- тімолова проба , антіген</t>
  </si>
  <si>
    <t>10 уп. - тест-система імуноферментна DIA-HCV; 5 уп. - тест-система імуноферментна DIA-HВV; 5 уп. - тест-система імуноферментна DIA-HІV 1/2; набори сиворотки для сифіліса 3 уп.</t>
  </si>
  <si>
    <t>17 тис.шт. - індикатори стерил.  1000 шт. - смужки індикаторні ацетон-тест; 18000 шт.- смужки індикаторні глюкотест; 14000 шт.- смужки індикаторні РН-тест;  індикаторні смужки ІКВС 180/60 - 4уп.;  індикаторні смужки ІКПС-ВН-132/20 - 27уп.,  індикаторні смужки ІКПС - 18уп., біоіндикатор - 12 шт.</t>
  </si>
  <si>
    <r>
      <t xml:space="preserve">ДК 021:2015 </t>
    </r>
    <r>
      <rPr>
        <b/>
        <sz val="9"/>
        <color indexed="8"/>
        <rFont val="Times New Roman"/>
        <family val="1"/>
      </rPr>
      <t>24320000-3</t>
    </r>
    <r>
      <rPr>
        <sz val="9"/>
        <color indexed="8"/>
        <rFont val="Times New Roman"/>
        <family val="1"/>
      </rPr>
      <t xml:space="preserve"> Основні органічні хімічні речовини,  Етиловий спирт</t>
    </r>
  </si>
  <si>
    <r>
      <t>ДК 021:2015</t>
    </r>
    <r>
      <rPr>
        <b/>
        <sz val="9"/>
        <color indexed="8"/>
        <rFont val="Times New Roman"/>
        <family val="1"/>
      </rPr>
      <t xml:space="preserve"> 24450000-3</t>
    </r>
    <r>
      <rPr>
        <sz val="9"/>
        <color indexed="8"/>
        <rFont val="Times New Roman"/>
        <family val="1"/>
      </rPr>
      <t xml:space="preserve"> Агрохімічна продукція, д</t>
    </r>
    <r>
      <rPr>
        <sz val="9"/>
        <color indexed="8"/>
        <rFont val="Times New Roman"/>
        <family val="1"/>
      </rPr>
      <t>езинфекційні засоби (дезактин, септомакс)</t>
    </r>
  </si>
  <si>
    <r>
      <t xml:space="preserve">ДК 021:2015 </t>
    </r>
    <r>
      <rPr>
        <b/>
        <sz val="9"/>
        <color indexed="8"/>
        <rFont val="Times New Roman"/>
        <family val="1"/>
      </rPr>
      <t>33120000-7</t>
    </r>
    <r>
      <rPr>
        <sz val="9"/>
        <color indexed="8"/>
        <rFont val="Times New Roman"/>
        <family val="1"/>
      </rPr>
      <t xml:space="preserve"> Системи реєстрації медичної інформації та дослідне обладнання,</t>
    </r>
    <r>
      <rPr>
        <sz val="9"/>
        <color indexed="8"/>
        <rFont val="Times New Roman"/>
        <family val="1"/>
      </rPr>
      <t xml:space="preserve"> індикаторні смужки</t>
    </r>
  </si>
  <si>
    <t>580 шт.- л/пластир; 200 шт. бинт нестер.; 120 м. марлевий відріз  1000 уп. вата нестерильна 100г.  1200 шт. - шприц інсул.1 мл; 8000 шт. - шприц на 10 мл; 12800 шт. - шприц на 2 мл; 9000 шт. - шприц на 5 мл; 4900 шт. - шприц на 20 мл; 50 шт. - системи ПР , маска медична - 1500, лор шпатиеля 3700 шт, клійонка медична та інш.</t>
  </si>
  <si>
    <t>ЛОТ2 60000 шт. - скарифікатори;</t>
  </si>
  <si>
    <t xml:space="preserve"> маска медична - 1500, лор шпатиеля 3700 шт, клійонка медична, пелюшки фланелеві та інш.</t>
  </si>
  <si>
    <t>155 шт. - папір для ЕКГ; 400 уп.- стрічка світлочутлива д/аналізатора</t>
  </si>
  <si>
    <r>
      <t>ДК 021:2015</t>
    </r>
    <r>
      <rPr>
        <b/>
        <sz val="9"/>
        <color indexed="8"/>
        <rFont val="Times New Roman"/>
        <family val="1"/>
      </rPr>
      <t xml:space="preserve"> 24960000-1</t>
    </r>
    <r>
      <rPr>
        <sz val="9"/>
        <color indexed="8"/>
        <rFont val="Times New Roman"/>
        <family val="1"/>
      </rPr>
      <t xml:space="preserve"> Хімічна продукція різна</t>
    </r>
  </si>
  <si>
    <t>азопірамова проба 10уп, фенолфталеїн 2уп. , антиген кардіоліпіновий 4 уп., сироватка для діагностики сіфілісу 30амп., бензидин 50 гр, натрій хлористий "ЧДА" 1кг, масло імерсійне 20фл та ін.</t>
  </si>
  <si>
    <r>
      <t xml:space="preserve">ДК 021:2015 </t>
    </r>
    <r>
      <rPr>
        <b/>
        <sz val="9"/>
        <color indexed="8"/>
        <rFont val="Times New Roman"/>
        <family val="1"/>
      </rPr>
      <t>33160000-9</t>
    </r>
    <r>
      <rPr>
        <sz val="9"/>
        <color indexed="8"/>
        <rFont val="Times New Roman"/>
        <family val="1"/>
      </rPr>
      <t xml:space="preserve"> Устаткування для операційних блоків, хірургічні інструменти різні</t>
    </r>
  </si>
  <si>
    <t>пінцети, ножиці, корсар</t>
  </si>
  <si>
    <r>
      <t xml:space="preserve">ДК 021:2015 </t>
    </r>
    <r>
      <rPr>
        <b/>
        <sz val="9"/>
        <color indexed="8"/>
        <rFont val="Times New Roman"/>
        <family val="1"/>
      </rPr>
      <t xml:space="preserve">31510000-4 </t>
    </r>
    <r>
      <rPr>
        <sz val="9"/>
        <color indexed="8"/>
        <rFont val="Times New Roman"/>
        <family val="1"/>
      </rPr>
      <t>Електричні лампи розжарення, лампи ультрафіолетового світла</t>
    </r>
  </si>
  <si>
    <t>10 шт. - рециркулятори бактерицидні, лампи ультрафіолетового світла ОБН</t>
  </si>
  <si>
    <t xml:space="preserve"> піпетки 2000 шт. наконечники градуйовані; штативи для піпеток та ін.</t>
  </si>
  <si>
    <r>
      <t xml:space="preserve">ДК 021:2015 </t>
    </r>
    <r>
      <rPr>
        <b/>
        <sz val="9"/>
        <color indexed="8"/>
        <rFont val="Times New Roman"/>
        <family val="1"/>
      </rPr>
      <t>38430000-8</t>
    </r>
    <r>
      <rPr>
        <sz val="9"/>
        <color indexed="8"/>
        <rFont val="Times New Roman"/>
        <family val="1"/>
      </rPr>
      <t xml:space="preserve"> Детектори та аналізатори,</t>
    </r>
    <r>
      <rPr>
        <sz val="9"/>
        <color indexed="8"/>
        <rFont val="Times New Roman"/>
        <family val="1"/>
      </rPr>
      <t xml:space="preserve"> піпетки, наконечники та штативи  для піпеток</t>
    </r>
  </si>
  <si>
    <r>
      <t xml:space="preserve">ДК 021:2015 </t>
    </r>
    <r>
      <rPr>
        <b/>
        <sz val="9"/>
        <color indexed="8"/>
        <rFont val="Times New Roman"/>
        <family val="1"/>
      </rPr>
      <t>22810000-1</t>
    </r>
    <r>
      <rPr>
        <sz val="9"/>
        <color indexed="8"/>
        <rFont val="Times New Roman"/>
        <family val="1"/>
      </rPr>
      <t xml:space="preserve"> Паперові чи картонні реєстраційні журнали, журнали медичні</t>
    </r>
  </si>
  <si>
    <t>кулькові ручки, олівці - 300 шт скоби для степлера - 100 шт.  папка сигрегатор - 35 шт; папка пластикова - 150шт, папка пластикова на два кільця - 60 шт.,  папка пласт. з 4 кільцями - 20 шт., файли - 1000 шт.</t>
  </si>
  <si>
    <r>
      <t xml:space="preserve">ДК 021:2015 </t>
    </r>
    <r>
      <rPr>
        <b/>
        <sz val="9"/>
        <color indexed="8"/>
        <rFont val="Times New Roman"/>
        <family val="1"/>
      </rPr>
      <t>30230000-0</t>
    </r>
    <r>
      <rPr>
        <sz val="9"/>
        <color indexed="8"/>
        <rFont val="Times New Roman"/>
        <family val="1"/>
      </rPr>
      <t xml:space="preserve"> Комп’ютерне обладнання,</t>
    </r>
    <r>
      <rPr>
        <sz val="9"/>
        <color indexed="8"/>
        <rFont val="Times New Roman"/>
        <family val="1"/>
      </rPr>
      <t xml:space="preserve"> принтери та плотери </t>
    </r>
  </si>
  <si>
    <r>
      <t xml:space="preserve">ДК 021:2015 </t>
    </r>
    <r>
      <rPr>
        <b/>
        <sz val="9"/>
        <color indexed="8"/>
        <rFont val="Times New Roman"/>
        <family val="1"/>
      </rPr>
      <t>31220000-4 Елементи електричних схем,</t>
    </r>
    <r>
      <rPr>
        <sz val="9"/>
        <color indexed="8"/>
        <rFont val="Times New Roman"/>
        <family val="1"/>
      </rPr>
      <t xml:space="preserve"> вилки, розетки  та інші елементи</t>
    </r>
  </si>
  <si>
    <r>
      <t xml:space="preserve">ДК 021:2015 </t>
    </r>
    <r>
      <rPr>
        <b/>
        <sz val="9"/>
        <color indexed="8"/>
        <rFont val="Times New Roman"/>
        <family val="1"/>
      </rPr>
      <t>31500000-1</t>
    </r>
    <r>
      <rPr>
        <sz val="9"/>
        <color indexed="8"/>
        <rFont val="Times New Roman"/>
        <family val="1"/>
      </rPr>
      <t xml:space="preserve"> Освітлювальне обладнання та електричні лампи, лампи електричні</t>
    </r>
  </si>
  <si>
    <r>
      <t>ДК 021:2015</t>
    </r>
    <r>
      <rPr>
        <b/>
        <sz val="9"/>
        <color indexed="8"/>
        <rFont val="Times New Roman"/>
        <family val="1"/>
      </rPr>
      <t xml:space="preserve"> 35110000-8</t>
    </r>
    <r>
      <rPr>
        <sz val="9"/>
        <color indexed="8"/>
        <rFont val="Times New Roman"/>
        <family val="1"/>
      </rPr>
      <t xml:space="preserve"> Протипожежне, рятувальне та захисне обладнання,</t>
    </r>
    <r>
      <rPr>
        <sz val="9"/>
        <color indexed="8"/>
        <rFont val="Times New Roman"/>
        <family val="1"/>
      </rPr>
      <t xml:space="preserve"> вогнегасники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</si>
  <si>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42130000-9 Арматура трубопровідна: крани, вентилі, клапани та подібні пристрої, </t>
    </r>
    <r>
      <rPr>
        <sz val="9"/>
        <color indexed="8"/>
        <rFont val="Times New Roman"/>
        <family val="1"/>
      </rPr>
      <t>крани, вентилі та клапани</t>
    </r>
  </si>
  <si>
    <r>
      <t xml:space="preserve">ДК 021:2015 </t>
    </r>
    <r>
      <rPr>
        <b/>
        <sz val="9"/>
        <color indexed="8"/>
        <rFont val="Times New Roman"/>
        <family val="1"/>
      </rPr>
      <t>42161000-5</t>
    </r>
    <r>
      <rPr>
        <sz val="9"/>
        <color indexed="8"/>
        <rFont val="Times New Roman"/>
        <family val="1"/>
      </rPr>
      <t xml:space="preserve"> Котельні установки, водонагрівальні бойлери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</si>
  <si>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 19520000-7 </t>
    </r>
    <r>
      <rPr>
        <sz val="9"/>
        <color indexed="8"/>
        <rFont val="Times New Roman"/>
        <family val="1"/>
      </rPr>
      <t>Пластмасові вироби, калоприймачі</t>
    </r>
  </si>
  <si>
    <t>22 уп. - калоприймач</t>
  </si>
  <si>
    <r>
      <t xml:space="preserve">ДК 021:2015 </t>
    </r>
    <r>
      <rPr>
        <b/>
        <sz val="9"/>
        <color indexed="8"/>
        <rFont val="Times New Roman"/>
        <family val="1"/>
      </rPr>
      <t xml:space="preserve">22990000-6 </t>
    </r>
    <r>
      <rPr>
        <sz val="9"/>
        <color indexed="8"/>
        <rFont val="Times New Roman"/>
        <family val="1"/>
      </rPr>
      <t>Газетний папір, папір ручного виготовлення та інший некрейдований папір або картон для графічних цілей (папір для ЕКГ; стрічка світлочутлива д/аналізатора)</t>
    </r>
  </si>
  <si>
    <t xml:space="preserve">  пульсоксиметр, отоскоп, </t>
  </si>
  <si>
    <r>
      <t xml:space="preserve">ДК 021:2015 </t>
    </r>
    <r>
      <rPr>
        <b/>
        <sz val="9"/>
        <color indexed="8"/>
        <rFont val="Times New Roman"/>
        <family val="1"/>
      </rPr>
      <t>33120000-7 Системи реєстрації медичної інформації та дослідне обладнання,</t>
    </r>
    <r>
      <rPr>
        <sz val="9"/>
        <color indexed="8"/>
        <rFont val="Times New Roman"/>
        <family val="1"/>
      </rPr>
      <t xml:space="preserve">  пульсоксиметр, отоскоп</t>
    </r>
  </si>
  <si>
    <r>
      <t xml:space="preserve">ДК 021:2015 </t>
    </r>
    <r>
      <rPr>
        <b/>
        <sz val="9"/>
        <color indexed="8"/>
        <rFont val="Times New Roman"/>
        <family val="1"/>
      </rPr>
      <t>33140000-3</t>
    </r>
    <r>
      <rPr>
        <sz val="9"/>
        <color indexed="8"/>
        <rFont val="Times New Roman"/>
        <family val="1"/>
      </rPr>
      <t xml:space="preserve"> Медичні матеріали (шприци, вата, системи для інфузійних розчинів, пластир, марля)</t>
    </r>
  </si>
  <si>
    <t>22000 пар - перч. нестер.,1300 шт. - перч.стерил.</t>
  </si>
  <si>
    <r>
      <t xml:space="preserve">ДК 021:2015 </t>
    </r>
    <r>
      <rPr>
        <b/>
        <sz val="9"/>
        <color indexed="8"/>
        <rFont val="Times New Roman"/>
        <family val="1"/>
      </rPr>
      <t xml:space="preserve">33750000-2 </t>
    </r>
    <r>
      <rPr>
        <sz val="9"/>
        <color indexed="8"/>
        <rFont val="Times New Roman"/>
        <family val="1"/>
      </rPr>
      <t xml:space="preserve"> підгузки </t>
    </r>
  </si>
  <si>
    <t>лікувальна суміш Comida PKU-B - 46 б.</t>
  </si>
  <si>
    <r>
      <t xml:space="preserve">ДК 021:2015 </t>
    </r>
    <r>
      <rPr>
        <b/>
        <sz val="9"/>
        <color indexed="8"/>
        <rFont val="Times New Roman"/>
        <family val="1"/>
      </rPr>
      <t>50410000-2</t>
    </r>
    <r>
      <rPr>
        <sz val="9"/>
        <color indexed="8"/>
        <rFont val="Times New Roman"/>
        <family val="1"/>
      </rPr>
      <t xml:space="preserve"> Послуги з ремонту і технічного обслуговування вимірювальних, випробувальних і контрольних приладів, метрологічні обстеження, заправка вогнегасників</t>
    </r>
  </si>
  <si>
    <t>метрологічні обстеження, заправка вогнегасників</t>
  </si>
  <si>
    <t>страхування життя , страхування а/м 11</t>
  </si>
  <si>
    <t xml:space="preserve">бланк статталон ф-025-2/о - 42000 шт, статистичні талони - 20000 шт. бланки медичні різні </t>
  </si>
  <si>
    <r>
      <t xml:space="preserve">ДК 021:2015 </t>
    </r>
    <r>
      <rPr>
        <b/>
        <sz val="9"/>
        <color indexed="8"/>
        <rFont val="Times New Roman"/>
        <family val="1"/>
      </rPr>
      <t xml:space="preserve">39510000-0 </t>
    </r>
    <r>
      <rPr>
        <sz val="9"/>
        <color indexed="8"/>
        <rFont val="Times New Roman"/>
        <family val="1"/>
      </rPr>
      <t>Вироби домашнього текстилю, жалюзі</t>
    </r>
  </si>
  <si>
    <r>
      <rPr>
        <b/>
        <sz val="9"/>
        <color indexed="8"/>
        <rFont val="Times New Roman"/>
        <family val="1"/>
      </rPr>
      <t xml:space="preserve">ДК 021:2015 16310000-1 </t>
    </r>
    <r>
      <rPr>
        <sz val="9"/>
        <color indexed="8"/>
        <rFont val="Times New Roman"/>
        <family val="1"/>
      </rPr>
      <t>Косарки, газонокосарки</t>
    </r>
  </si>
  <si>
    <r>
      <t>ДК 021:2015</t>
    </r>
    <r>
      <rPr>
        <b/>
        <sz val="9"/>
        <color indexed="8"/>
        <rFont val="Times New Roman"/>
        <family val="1"/>
      </rPr>
      <t xml:space="preserve"> 90510000-5</t>
    </r>
    <r>
      <rPr>
        <sz val="9"/>
        <color indexed="8"/>
        <rFont val="Times New Roman"/>
        <family val="1"/>
      </rPr>
      <t xml:space="preserve"> Утилізація сміття та поводження зі сміттям, вивіз сміття</t>
    </r>
  </si>
  <si>
    <r>
      <t xml:space="preserve">ДК 021:2015 </t>
    </r>
    <r>
      <rPr>
        <b/>
        <sz val="9"/>
        <color indexed="8"/>
        <rFont val="Times New Roman"/>
        <family val="1"/>
      </rPr>
      <t>98110000-7</t>
    </r>
    <r>
      <rPr>
        <sz val="9"/>
        <color indexed="8"/>
        <rFont val="Times New Roman"/>
        <family val="1"/>
      </rPr>
      <t xml:space="preserve"> Послуги спеціалізованих організацій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</si>
  <si>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51100000-3 </t>
    </r>
    <r>
      <rPr>
        <sz val="9"/>
        <color indexed="8"/>
        <rFont val="Times New Roman"/>
        <family val="1"/>
      </rPr>
      <t>Послуги зі встановлення електричного та механічного обладнання</t>
    </r>
  </si>
  <si>
    <r>
      <t>ДК 021:2015</t>
    </r>
    <r>
      <rPr>
        <b/>
        <sz val="9"/>
        <color indexed="8"/>
        <rFont val="Times New Roman"/>
        <family val="1"/>
      </rPr>
      <t xml:space="preserve"> 45450000-6</t>
    </r>
    <r>
      <rPr>
        <sz val="9"/>
        <color indexed="8"/>
        <rFont val="Times New Roman"/>
        <family val="1"/>
      </rPr>
      <t xml:space="preserve"> Інші завершальні будівельні роботи, </t>
    </r>
    <r>
      <rPr>
        <b/>
        <sz val="9"/>
        <color indexed="8"/>
        <rFont val="Times New Roman"/>
        <family val="1"/>
      </rPr>
      <t>Капітальний ремонт нежитлового приміщення по вул. Дніпровська, 348 амбулаторія № 6</t>
    </r>
  </si>
  <si>
    <r>
      <t>ДК 021:2015</t>
    </r>
    <r>
      <rPr>
        <b/>
        <sz val="9"/>
        <color indexed="8"/>
        <rFont val="Times New Roman"/>
        <family val="1"/>
      </rPr>
      <t xml:space="preserve"> 45450000-6</t>
    </r>
    <r>
      <rPr>
        <sz val="9"/>
        <color indexed="8"/>
        <rFont val="Times New Roman"/>
        <family val="1"/>
      </rPr>
      <t xml:space="preserve"> Інші завершальні будівельні роботи, </t>
    </r>
    <r>
      <rPr>
        <b/>
        <sz val="9"/>
        <color indexed="8"/>
        <rFont val="Times New Roman"/>
        <family val="1"/>
      </rPr>
      <t>Капітальний ремонт будівлі з заміною дерев’яних вікон та дверей на металопластикові в амбулаторії загальної практики сімейної медицини №4  по вул. Челюскінців , 23-а</t>
    </r>
  </si>
  <si>
    <r>
      <t>ДК 021:2015</t>
    </r>
    <r>
      <rPr>
        <b/>
        <sz val="9"/>
        <color indexed="8"/>
        <rFont val="Times New Roman"/>
        <family val="1"/>
      </rPr>
      <t xml:space="preserve"> 45450000-6</t>
    </r>
    <r>
      <rPr>
        <sz val="9"/>
        <color indexed="8"/>
        <rFont val="Times New Roman"/>
        <family val="1"/>
      </rPr>
      <t xml:space="preserve"> Інші завершальні будівельні роботи, </t>
    </r>
    <r>
      <rPr>
        <b/>
        <sz val="9"/>
        <color indexed="8"/>
        <rFont val="Times New Roman"/>
        <family val="1"/>
      </rPr>
      <t xml:space="preserve">Капітальний ремонт нежитлового приміщення по вул. Ватутіна, 20-а </t>
    </r>
  </si>
  <si>
    <r>
      <t xml:space="preserve">ДК 021:2015 09320000-8 </t>
    </r>
    <r>
      <rPr>
        <sz val="9"/>
        <color indexed="8"/>
        <rFont val="Times New Roman"/>
        <family val="1"/>
      </rPr>
      <t>Пара, гаряча вода та пов’язана продукція</t>
    </r>
    <r>
      <rPr>
        <b/>
        <sz val="9"/>
        <color indexed="8"/>
        <rFont val="Times New Roman"/>
        <family val="1"/>
      </rPr>
      <t>, централізоване опалення</t>
    </r>
  </si>
  <si>
    <t>листопад 2017</t>
  </si>
  <si>
    <r>
      <t xml:space="preserve">послуги з охорони об ҆єкта ; дезінфекція приміщень, тримання ліцензій, монтаж та установка систем охорони обєктів та відеоспостреженнч , інші послуги  </t>
    </r>
    <r>
      <rPr>
        <b/>
        <sz val="7"/>
        <color indexed="8"/>
        <rFont val="Times New Roman"/>
        <family val="1"/>
      </rPr>
      <t>Додаткові кошти рішення міської ради від 03.03.2017 р №607-20/VII  дов. №99 від 03.03.2017р. - 19800 грн</t>
    </r>
  </si>
  <si>
    <t>Додаткові кошти рішення міської ради від 03.03.2017 р №607-20/VII  дов. №99 від 03.03.2017р. - 100 000 грн</t>
  </si>
  <si>
    <t>Додаткові кошти рішення міської ради від 03.03.2017 р №607-20/VII  дов.. №122 від 03.03.2017р</t>
  </si>
  <si>
    <r>
      <t xml:space="preserve">змішувач для раковин - 5 шт. </t>
    </r>
    <r>
      <rPr>
        <b/>
        <sz val="7"/>
        <color indexed="8"/>
        <rFont val="Times New Roman"/>
        <family val="1"/>
      </rPr>
      <t xml:space="preserve">, </t>
    </r>
    <r>
      <rPr>
        <sz val="7"/>
        <color indexed="8"/>
        <rFont val="Times New Roman"/>
        <family val="1"/>
      </rPr>
      <t>за рахунок місцевого бюджету - 1850 грн</t>
    </r>
  </si>
  <si>
    <r>
      <t xml:space="preserve">Газонокосарки - 2 шт. </t>
    </r>
    <r>
      <rPr>
        <b/>
        <sz val="7"/>
        <color indexed="8"/>
        <rFont val="Times New Roman"/>
        <family val="1"/>
      </rPr>
      <t xml:space="preserve"> За рахунок власних коштів.-4900грн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</si>
  <si>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44310000-6 </t>
    </r>
    <r>
      <rPr>
        <sz val="9"/>
        <color indexed="8"/>
        <rFont val="Times New Roman"/>
        <family val="1"/>
      </rPr>
      <t>Вироби з дроту, решітки, залізні вироби різні</t>
    </r>
  </si>
  <si>
    <r>
      <rPr>
        <sz val="9"/>
        <color indexed="8"/>
        <rFont val="Times New Roman"/>
        <family val="1"/>
      </rPr>
      <t>10 000 грн з місцевого бюджету</t>
    </r>
    <r>
      <rPr>
        <b/>
        <sz val="9"/>
        <color indexed="8"/>
        <rFont val="Times New Roman"/>
        <family val="1"/>
      </rPr>
      <t xml:space="preserve">  Додаткові кошти рішення міської ради від 03.03.2017 р №607-20/VII  дов. №99 від 03.03.2017р. -15 000 грн                      </t>
    </r>
  </si>
  <si>
    <t>мойдодир</t>
  </si>
  <si>
    <t>інструмент різний -40 од., тачки</t>
  </si>
  <si>
    <t>Додаткові кошти рішення міської ради від 03.03.2017 р №607-20/VII  дов. №99 від 03.03.2017р.</t>
  </si>
  <si>
    <r>
      <t xml:space="preserve">ДК 021:2015 </t>
    </r>
    <r>
      <rPr>
        <b/>
        <sz val="9"/>
        <color indexed="8"/>
        <rFont val="Times New Roman"/>
        <family val="1"/>
      </rPr>
      <t xml:space="preserve">34320000-6 </t>
    </r>
    <r>
      <rPr>
        <sz val="9"/>
        <color indexed="8"/>
        <rFont val="Times New Roman"/>
        <family val="1"/>
      </rPr>
      <t>Механічні запасні частини, крім двигунів і частин двигунів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</si>
  <si>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34310000-3 </t>
    </r>
    <r>
      <rPr>
        <sz val="9"/>
        <color indexed="8"/>
        <rFont val="Times New Roman"/>
        <family val="1"/>
      </rPr>
      <t>Двигуни та їх частини</t>
    </r>
  </si>
  <si>
    <r>
      <t xml:space="preserve">ДК 021:2015 </t>
    </r>
    <r>
      <rPr>
        <b/>
        <sz val="9"/>
        <color indexed="8"/>
        <rFont val="Times New Roman"/>
        <family val="1"/>
      </rPr>
      <t>19520000-7</t>
    </r>
    <r>
      <rPr>
        <sz val="9"/>
        <color indexed="8"/>
        <rFont val="Times New Roman"/>
        <family val="1"/>
      </rPr>
      <t xml:space="preserve"> Пластмасові вироби різні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</si>
  <si>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44330000-2 </t>
    </r>
    <r>
      <rPr>
        <sz val="9"/>
        <color indexed="8"/>
        <rFont val="Times New Roman"/>
        <family val="1"/>
      </rPr>
      <t>Будівельні прути, стрижні, дроти та профілі (дріт металевий)</t>
    </r>
  </si>
  <si>
    <r>
      <t xml:space="preserve">ДК 021:2015 </t>
    </r>
    <r>
      <rPr>
        <b/>
        <sz val="9"/>
        <color indexed="8"/>
        <rFont val="Times New Roman"/>
        <family val="1"/>
      </rPr>
      <t>44510000-8</t>
    </r>
    <r>
      <rPr>
        <sz val="9"/>
        <color indexed="8"/>
        <rFont val="Times New Roman"/>
        <family val="1"/>
      </rPr>
      <t xml:space="preserve"> Знаряддя, лопати, граблі, сапи, мітли, напильник та інше знаряддя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</si>
  <si>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44520000-1 </t>
    </r>
    <r>
      <rPr>
        <sz val="9"/>
        <color indexed="8"/>
        <rFont val="Times New Roman"/>
        <family val="1"/>
      </rPr>
      <t>Замки, ключі та петлі</t>
    </r>
  </si>
  <si>
    <r>
      <t>ДК 021:2015</t>
    </r>
    <r>
      <rPr>
        <b/>
        <sz val="9"/>
        <color indexed="8"/>
        <rFont val="Times New Roman"/>
        <family val="1"/>
      </rPr>
      <t xml:space="preserve"> 44530000-4 </t>
    </r>
    <r>
      <rPr>
        <sz val="9"/>
        <color indexed="8"/>
        <rFont val="Times New Roman"/>
        <family val="1"/>
      </rPr>
      <t>Кріпильні деталі, гвіздки, шурупи, саморізи та інші крепильні деталі</t>
    </r>
  </si>
  <si>
    <t>Забеспечення продуктовими наборами хворих на туберкульоз</t>
  </si>
  <si>
    <r>
      <t xml:space="preserve">ДК 021:2015 </t>
    </r>
    <r>
      <rPr>
        <b/>
        <sz val="9"/>
        <color indexed="8"/>
        <rFont val="Times New Roman"/>
        <family val="1"/>
      </rPr>
      <t xml:space="preserve">15610000-7 </t>
    </r>
    <r>
      <rPr>
        <sz val="9"/>
        <color indexed="8"/>
        <rFont val="Times New Roman"/>
        <family val="1"/>
      </rPr>
      <t>Продукція борошномельно-круп'яної промисловості (крупа гречана, рис, крупа пшенична, крупа ячнєва, пшоно, вівсяні пластівці)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</si>
  <si>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15240000-2 </t>
    </r>
    <r>
      <rPr>
        <sz val="9"/>
        <color indexed="8"/>
        <rFont val="Times New Roman"/>
        <family val="1"/>
      </rPr>
      <t>Рибні консерви та інші рибні страви і пресерви (сардини , бички консервовані)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</si>
  <si>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15850000-1 </t>
    </r>
    <r>
      <rPr>
        <sz val="9"/>
        <color indexed="8"/>
        <rFont val="Times New Roman"/>
        <family val="1"/>
      </rPr>
      <t xml:space="preserve">Макаронні вироби (спагетті, спіраль макаронна) </t>
    </r>
  </si>
  <si>
    <r>
      <t>ДК 021:2015</t>
    </r>
    <r>
      <rPr>
        <b/>
        <sz val="9"/>
        <color indexed="8"/>
        <rFont val="Times New Roman"/>
        <family val="1"/>
      </rPr>
      <t xml:space="preserve"> 15330000-0 </t>
    </r>
    <r>
      <rPr>
        <sz val="9"/>
        <color indexed="8"/>
        <rFont val="Times New Roman"/>
        <family val="1"/>
      </rPr>
      <t>Оброблені фрукти та овочі (квасоля консервована)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</si>
  <si>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15410000-5 </t>
    </r>
    <r>
      <rPr>
        <sz val="9"/>
        <color indexed="8"/>
        <rFont val="Times New Roman"/>
        <family val="1"/>
      </rPr>
      <t>Сирі олії та тваринні і рослинні жири, олія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</si>
  <si>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15830000-5 </t>
    </r>
    <r>
      <rPr>
        <sz val="9"/>
        <color indexed="8"/>
        <rFont val="Times New Roman"/>
        <family val="1"/>
      </rPr>
      <t>Цукор і супутня продукція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</si>
  <si>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15510000-6 </t>
    </r>
    <r>
      <rPr>
        <sz val="9"/>
        <color indexed="8"/>
        <rFont val="Times New Roman"/>
        <family val="1"/>
      </rPr>
      <t>Молоко та вершки, згущене молоко</t>
    </r>
  </si>
  <si>
    <r>
      <t>лампи різні</t>
    </r>
    <r>
      <rPr>
        <b/>
        <sz val="7"/>
        <color indexed="8"/>
        <rFont val="Times New Roman"/>
        <family val="1"/>
      </rPr>
      <t xml:space="preserve"> </t>
    </r>
  </si>
  <si>
    <r>
      <t>стіл письмовий - 4 шт.  -</t>
    </r>
    <r>
      <rPr>
        <b/>
        <sz val="7"/>
        <color indexed="8"/>
        <rFont val="Times New Roman"/>
        <family val="1"/>
      </rPr>
      <t>за рахунок власних коштів</t>
    </r>
  </si>
  <si>
    <r>
      <t xml:space="preserve">тумбочки - 5 шт.- 5700 грн. за рахунок місцевого бюджету; меблі офісні- 10 од. - </t>
    </r>
    <r>
      <rPr>
        <b/>
        <sz val="7"/>
        <color indexed="8"/>
        <rFont val="Times New Roman"/>
        <family val="1"/>
      </rPr>
      <t>12080 грн за рахунок власних коштів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</si>
  <si>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15860000-4 </t>
    </r>
    <r>
      <rPr>
        <sz val="9"/>
        <color indexed="8"/>
        <rFont val="Times New Roman"/>
        <family val="1"/>
      </rPr>
      <t>Чай</t>
    </r>
  </si>
  <si>
    <r>
      <t xml:space="preserve">ДК 021:2015 </t>
    </r>
    <r>
      <rPr>
        <b/>
        <sz val="9"/>
        <color indexed="8"/>
        <rFont val="Times New Roman"/>
        <family val="1"/>
      </rPr>
      <t>33120000-7</t>
    </r>
    <r>
      <rPr>
        <sz val="9"/>
        <color indexed="8"/>
        <rFont val="Times New Roman"/>
        <family val="1"/>
      </rPr>
      <t xml:space="preserve"> Системи реєстрації медичної інформації та дослідне обладнання,</t>
    </r>
    <r>
      <rPr>
        <sz val="9"/>
        <color indexed="8"/>
        <rFont val="Times New Roman"/>
        <family val="1"/>
      </rPr>
      <t xml:space="preserve"> біоіндикатор, індикаторні смужки</t>
    </r>
  </si>
  <si>
    <r>
      <t xml:space="preserve">ДК 021:2015 </t>
    </r>
    <r>
      <rPr>
        <b/>
        <sz val="9"/>
        <color indexed="8"/>
        <rFont val="Times New Roman"/>
        <family val="1"/>
      </rPr>
      <t>33150000-6</t>
    </r>
    <r>
      <rPr>
        <sz val="9"/>
        <color indexed="8"/>
        <rFont val="Times New Roman"/>
        <family val="1"/>
      </rPr>
      <t xml:space="preserve"> Апаратура для радіотерапії, механотерапії, електротерапії та фізичної терапії (інгалятор)</t>
    </r>
  </si>
  <si>
    <r>
      <t xml:space="preserve">жалюзі </t>
    </r>
    <r>
      <rPr>
        <b/>
        <sz val="7"/>
        <color indexed="8"/>
        <rFont val="Times New Roman"/>
        <family val="1"/>
      </rPr>
      <t xml:space="preserve">за рахунок власних коштів - 21980грн. </t>
    </r>
  </si>
  <si>
    <r>
      <t xml:space="preserve">комп'ютер в комплекті - 2 шт. ноутбуки - 3 шт </t>
    </r>
    <r>
      <rPr>
        <b/>
        <sz val="7"/>
        <color indexed="8"/>
        <rFont val="Times New Roman"/>
        <family val="1"/>
      </rPr>
      <t>за рахунок власних коштів</t>
    </r>
  </si>
  <si>
    <r>
      <t xml:space="preserve">ДК 021:2015 </t>
    </r>
    <r>
      <rPr>
        <b/>
        <sz val="9"/>
        <color indexed="8"/>
        <rFont val="Times New Roman"/>
        <family val="1"/>
      </rPr>
      <t>22820000-4</t>
    </r>
    <r>
      <rPr>
        <sz val="9"/>
        <color indexed="8"/>
        <rFont val="Times New Roman"/>
        <family val="1"/>
      </rPr>
      <t xml:space="preserve"> бланки медичні</t>
    </r>
  </si>
  <si>
    <t>станом на 03.05.2017р.</t>
  </si>
  <si>
    <t>меблі медичні різні  за рахунок власних коштів - 5700 грн</t>
  </si>
  <si>
    <r>
      <t xml:space="preserve">папір ксероксний - 250 п. 17500- за рахунок місцевого бюджету; </t>
    </r>
    <r>
      <rPr>
        <b/>
        <sz val="8"/>
        <color indexed="8"/>
        <rFont val="Times New Roman"/>
        <family val="1"/>
      </rPr>
      <t>за рахунок власних коштів - 7000 грн</t>
    </r>
    <r>
      <rPr>
        <sz val="8"/>
        <color indexed="8"/>
        <rFont val="Times New Roman"/>
        <family val="1"/>
      </rPr>
      <t xml:space="preserve">. 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</si>
  <si>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35110000-8 </t>
    </r>
    <r>
      <rPr>
        <sz val="9"/>
        <color indexed="8"/>
        <rFont val="Times New Roman"/>
        <family val="1"/>
      </rPr>
      <t>Спеціальний одяг для біологічного та хімічного захисту, противочумні костюми</t>
    </r>
  </si>
  <si>
    <r>
      <t xml:space="preserve">ДК 021:2015 </t>
    </r>
    <r>
      <rPr>
        <b/>
        <sz val="9"/>
        <color indexed="8"/>
        <rFont val="Times New Roman"/>
        <family val="1"/>
      </rPr>
      <t>15130000-8</t>
    </r>
    <r>
      <rPr>
        <sz val="9"/>
        <color indexed="8"/>
        <rFont val="Times New Roman"/>
        <family val="1"/>
      </rPr>
      <t xml:space="preserve"> М’ясопродукти, тушонка</t>
    </r>
  </si>
  <si>
    <r>
      <t xml:space="preserve">ДК 021:2015 30210000-4 </t>
    </r>
    <r>
      <rPr>
        <sz val="9"/>
        <color indexed="8"/>
        <rFont val="Times New Roman"/>
        <family val="1"/>
      </rPr>
      <t>Машини для обробки даних (персональні комп'ютери , портативні комп’ютери )</t>
    </r>
  </si>
  <si>
    <r>
      <t xml:space="preserve">ДК 021:2015  30230000-0  </t>
    </r>
    <r>
      <rPr>
        <sz val="9"/>
        <color indexed="8"/>
        <rFont val="Times New Roman"/>
        <family val="1"/>
      </rPr>
      <t>Комп'ютерне обладнання,принтери та плотери</t>
    </r>
  </si>
  <si>
    <t>МФУ за рахунок власних коштів</t>
  </si>
  <si>
    <t>Всього по 2210</t>
  </si>
  <si>
    <t>Всього по 2220</t>
  </si>
  <si>
    <t>Всього по 2230</t>
  </si>
  <si>
    <t>Всього по 2271</t>
  </si>
  <si>
    <t>Всього по 2282</t>
  </si>
  <si>
    <t>Всього по 2730</t>
  </si>
  <si>
    <t>Всього по 3110</t>
  </si>
  <si>
    <r>
      <t>В т.ч.</t>
    </r>
    <r>
      <rPr>
        <b/>
        <sz val="7"/>
        <color indexed="8"/>
        <rFont val="Times New Roman"/>
        <family val="1"/>
      </rPr>
      <t xml:space="preserve"> 59 400 грн</t>
    </r>
    <r>
      <rPr>
        <sz val="7"/>
        <color indexed="8"/>
        <rFont val="Times New Roman"/>
        <family val="1"/>
      </rPr>
      <t xml:space="preserve"> власні кошти              Додаткові кошти рішення міської ради від 03.03.2017 р №607-20/VII  дов. №99 від 03.03.2017р. -</t>
    </r>
    <r>
      <rPr>
        <b/>
        <sz val="7"/>
        <color indexed="8"/>
        <rFont val="Times New Roman"/>
        <family val="1"/>
      </rPr>
      <t xml:space="preserve">15 000 грн   </t>
    </r>
    <r>
      <rPr>
        <sz val="7"/>
        <color indexed="8"/>
        <rFont val="Times New Roman"/>
        <family val="1"/>
      </rPr>
      <t xml:space="preserve">                                                      </t>
    </r>
  </si>
  <si>
    <r>
      <t xml:space="preserve">Додаткові кошти рішення міської ради від 03.03.2017 р №607-20/VII  дов. №99 від 03.03.2017р. - </t>
    </r>
    <r>
      <rPr>
        <b/>
        <sz val="7"/>
        <color indexed="8"/>
        <rFont val="Times New Roman"/>
        <family val="1"/>
      </rPr>
      <t>119 800 грн</t>
    </r>
  </si>
  <si>
    <r>
      <t xml:space="preserve">ДК 021:2015 </t>
    </r>
    <r>
      <rPr>
        <b/>
        <sz val="9"/>
        <color indexed="8"/>
        <rFont val="Times New Roman"/>
        <family val="1"/>
      </rPr>
      <t xml:space="preserve">33110000-4 </t>
    </r>
    <r>
      <rPr>
        <sz val="9"/>
        <color indexed="8"/>
        <rFont val="Times New Roman"/>
        <family val="1"/>
      </rPr>
      <t>Фетальний доплер</t>
    </r>
  </si>
  <si>
    <r>
      <rPr>
        <b/>
        <sz val="9"/>
        <color indexed="8"/>
        <rFont val="Times New Roman"/>
        <family val="1"/>
      </rPr>
      <t xml:space="preserve">ДК 021:2015 33190000-8 </t>
    </r>
    <r>
      <rPr>
        <sz val="9"/>
        <color indexed="8"/>
        <rFont val="Times New Roman"/>
        <family val="1"/>
      </rPr>
      <t>В</t>
    </r>
    <r>
      <rPr>
        <sz val="9"/>
        <color indexed="8"/>
        <rFont val="Times New Roman"/>
        <family val="1"/>
      </rPr>
      <t>ироби медичного призначення, різні</t>
    </r>
  </si>
  <si>
    <t>ростомір - 1 шт, штатив - 2шт, стіл маніпуляціонний  - 1 шт</t>
  </si>
  <si>
    <r>
      <t xml:space="preserve">ДК 021:2015 </t>
    </r>
    <r>
      <rPr>
        <b/>
        <sz val="9"/>
        <color indexed="8"/>
        <rFont val="Times New Roman"/>
        <family val="1"/>
      </rPr>
      <t>38410000-2</t>
    </r>
    <r>
      <rPr>
        <sz val="9"/>
        <color indexed="8"/>
        <rFont val="Times New Roman"/>
        <family val="1"/>
      </rPr>
      <t xml:space="preserve"> Лічильні прилади, термометри, гігрометри, лєйколічільники, тонометри, глюкометр</t>
    </r>
  </si>
  <si>
    <t>термометри, гігрометри, лєйколічільники, тонометри, глюкометри</t>
  </si>
  <si>
    <r>
      <t xml:space="preserve">ДК 021:2015 </t>
    </r>
    <r>
      <rPr>
        <b/>
        <sz val="9"/>
        <color indexed="8"/>
        <rFont val="Times New Roman"/>
        <family val="1"/>
      </rPr>
      <t>38310000-1</t>
    </r>
    <r>
      <rPr>
        <sz val="9"/>
        <color indexed="8"/>
        <rFont val="Times New Roman"/>
        <family val="1"/>
      </rPr>
      <t xml:space="preserve"> Електронні ваги та приладдя до них</t>
    </r>
  </si>
  <si>
    <r>
      <rPr>
        <b/>
        <sz val="9"/>
        <color indexed="8"/>
        <rFont val="Times New Roman"/>
        <family val="1"/>
      </rPr>
      <t>ДК 021:2015 33190000-8</t>
    </r>
    <r>
      <rPr>
        <sz val="9"/>
        <color indexed="8"/>
        <rFont val="Times New Roman"/>
        <family val="1"/>
      </rPr>
      <t xml:space="preserve"> Медичне обладнання та вироби медичного призначення, крісло гінекологічне</t>
    </r>
  </si>
  <si>
    <r>
      <rPr>
        <b/>
        <sz val="9"/>
        <color indexed="8"/>
        <rFont val="Times New Roman"/>
        <family val="1"/>
      </rPr>
      <t>ДК 021:2015 33150000-6</t>
    </r>
    <r>
      <rPr>
        <sz val="9"/>
        <color indexed="8"/>
        <rFont val="Times New Roman"/>
        <family val="1"/>
      </rPr>
      <t xml:space="preserve"> Апаратура для радіотерапії, механотерапії, електротерапії та фізичної терапії (пульсоксиметр Ютас Оксі-200)</t>
    </r>
  </si>
  <si>
    <r>
      <rPr>
        <b/>
        <sz val="9"/>
        <color indexed="8"/>
        <rFont val="Times New Roman"/>
        <family val="1"/>
      </rPr>
      <t>ДК 021:2015 33120000-7</t>
    </r>
    <r>
      <rPr>
        <sz val="9"/>
        <color indexed="8"/>
        <rFont val="Times New Roman"/>
        <family val="1"/>
      </rPr>
      <t xml:space="preserve"> Системи реєстрації медичної інформації та дослідне обладнання (індикатор для вимірювання внутрішнього тиску)</t>
    </r>
  </si>
  <si>
    <r>
      <rPr>
        <b/>
        <sz val="9"/>
        <color indexed="8"/>
        <rFont val="Times New Roman"/>
        <family val="1"/>
      </rPr>
      <t xml:space="preserve">ДК 021:2015 33120000-7 </t>
    </r>
    <r>
      <rPr>
        <sz val="9"/>
        <color indexed="8"/>
        <rFont val="Times New Roman"/>
        <family val="1"/>
      </rPr>
      <t>Системи реєстрації медичної інформації та дослідне обладнання (електрокардіограф "Кардіо")</t>
    </r>
  </si>
  <si>
    <r>
      <t xml:space="preserve">крісло гінекологічне - 1 шт. </t>
    </r>
    <r>
      <rPr>
        <b/>
        <sz val="7"/>
        <color indexed="8"/>
        <rFont val="Times New Roman"/>
        <family val="1"/>
      </rPr>
      <t>за рахунок власних коштів 27000,00 грн.</t>
    </r>
  </si>
  <si>
    <t xml:space="preserve">крісло гінекологічне - 1 шт. </t>
  </si>
  <si>
    <t xml:space="preserve">Додаткові кошти рішення міської ради від 03.03.2017 р №607-20/VII  дов.. №122 від 03.03.2017р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</si>
</sst>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 horizontal="right" indent="2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indent="2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right" vertical="center" wrapText="1" indent="2"/>
    </xf>
    <xf numFmtId="3" fontId="47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right" vertical="center" wrapText="1" indent="2"/>
    </xf>
    <xf numFmtId="3" fontId="48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3" fontId="47" fillId="33" borderId="10" xfId="0" applyNumberFormat="1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44" fillId="33" borderId="10" xfId="0" applyNumberFormat="1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 indent="2"/>
    </xf>
    <xf numFmtId="0" fontId="5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center" wrapText="1"/>
    </xf>
    <xf numFmtId="4" fontId="44" fillId="33" borderId="0" xfId="0" applyNumberFormat="1" applyFont="1" applyFill="1" applyBorder="1" applyAlignment="1">
      <alignment horizontal="right" vertical="center" wrapText="1" indent="2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right" vertical="center" wrapText="1" indent="2"/>
    </xf>
    <xf numFmtId="3" fontId="48" fillId="36" borderId="10" xfId="0" applyNumberFormat="1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3" fontId="47" fillId="36" borderId="10" xfId="0" applyNumberFormat="1" applyFont="1" applyFill="1" applyBorder="1" applyAlignment="1">
      <alignment horizontal="center" vertical="center" wrapText="1"/>
    </xf>
    <xf numFmtId="3" fontId="44" fillId="36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 wrapText="1"/>
    </xf>
    <xf numFmtId="3" fontId="48" fillId="35" borderId="10" xfId="0" applyNumberFormat="1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right" vertical="center" wrapText="1" indent="2"/>
    </xf>
    <xf numFmtId="0" fontId="48" fillId="35" borderId="10" xfId="0" applyFont="1" applyFill="1" applyBorder="1" applyAlignment="1">
      <alignment horizontal="left" vertical="center" wrapText="1"/>
    </xf>
    <xf numFmtId="0" fontId="48" fillId="36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50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3" fontId="47" fillId="33" borderId="10" xfId="0" applyNumberFormat="1" applyFont="1" applyFill="1" applyBorder="1" applyAlignment="1">
      <alignment vertical="center" wrapText="1"/>
    </xf>
    <xf numFmtId="3" fontId="50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4" fontId="44" fillId="0" borderId="0" xfId="0" applyNumberFormat="1" applyFont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onom\AppData\Roaming\Microsoft\AddIns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"/>
  <sheetViews>
    <sheetView tabSelected="1" zoomScaleSheetLayoutView="100" workbookViewId="0" topLeftCell="A1">
      <selection activeCell="R9" sqref="R9"/>
    </sheetView>
  </sheetViews>
  <sheetFormatPr defaultColWidth="9.140625" defaultRowHeight="15"/>
  <cols>
    <col min="1" max="1" width="49.421875" style="1" customWidth="1"/>
    <col min="2" max="2" width="11.57421875" style="0" customWidth="1"/>
    <col min="3" max="3" width="15.7109375" style="0" customWidth="1"/>
    <col min="4" max="4" width="21.00390625" style="3" customWidth="1"/>
    <col min="5" max="5" width="14.57421875" style="0" customWidth="1"/>
    <col min="6" max="6" width="17.28125" style="0" customWidth="1"/>
    <col min="7" max="7" width="26.28125" style="0" customWidth="1"/>
    <col min="8" max="8" width="11.421875" style="0" bestFit="1" customWidth="1"/>
  </cols>
  <sheetData>
    <row r="1" spans="1:7" ht="15">
      <c r="A1" s="58" t="s">
        <v>40</v>
      </c>
      <c r="B1" s="58"/>
      <c r="C1" s="58"/>
      <c r="D1" s="58"/>
      <c r="E1" s="58"/>
      <c r="F1" s="58"/>
      <c r="G1" s="58"/>
    </row>
    <row r="2" spans="1:7" s="3" customFormat="1" ht="15">
      <c r="A2" s="58" t="s">
        <v>39</v>
      </c>
      <c r="B2" s="58"/>
      <c r="C2" s="58"/>
      <c r="D2" s="58"/>
      <c r="E2" s="58"/>
      <c r="F2" s="58"/>
      <c r="G2" s="58"/>
    </row>
    <row r="3" spans="1:7" ht="15">
      <c r="A3" s="58" t="s">
        <v>41</v>
      </c>
      <c r="B3" s="58"/>
      <c r="C3" s="58"/>
      <c r="D3" s="58"/>
      <c r="E3" s="58"/>
      <c r="F3" s="58"/>
      <c r="G3" s="58"/>
    </row>
    <row r="4" spans="1:18" s="3" customFormat="1" ht="15">
      <c r="A4" s="58" t="s">
        <v>34</v>
      </c>
      <c r="B4" s="58"/>
      <c r="C4" s="58"/>
      <c r="D4" s="58"/>
      <c r="E4" s="58"/>
      <c r="F4" s="58"/>
      <c r="G4" s="5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15">
      <c r="B5" s="58" t="s">
        <v>205</v>
      </c>
      <c r="C5" s="58"/>
      <c r="D5" s="58"/>
      <c r="E5" s="5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53.25" customHeight="1">
      <c r="A6" s="5" t="s">
        <v>52</v>
      </c>
      <c r="B6" s="5" t="s">
        <v>0</v>
      </c>
      <c r="C6" s="60" t="s">
        <v>53</v>
      </c>
      <c r="D6" s="60"/>
      <c r="E6" s="5" t="s">
        <v>1</v>
      </c>
      <c r="F6" s="6" t="s">
        <v>2</v>
      </c>
      <c r="G6" s="35" t="s">
        <v>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18" customHeight="1">
      <c r="A7" s="5">
        <v>1</v>
      </c>
      <c r="B7" s="5">
        <v>2</v>
      </c>
      <c r="C7" s="60">
        <v>3</v>
      </c>
      <c r="D7" s="60"/>
      <c r="E7" s="5">
        <v>4</v>
      </c>
      <c r="F7" s="6">
        <v>5</v>
      </c>
      <c r="G7" s="35">
        <v>6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3" customFormat="1" ht="18" customHeight="1">
      <c r="A8" s="48">
        <v>2210</v>
      </c>
      <c r="B8" s="48"/>
      <c r="C8" s="48"/>
      <c r="D8" s="48"/>
      <c r="E8" s="48"/>
      <c r="F8" s="39"/>
      <c r="G8" s="4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33.75">
      <c r="A9" s="15" t="s">
        <v>112</v>
      </c>
      <c r="B9" s="16">
        <v>2210</v>
      </c>
      <c r="C9" s="17">
        <f>107940+4000-94047.2</f>
        <v>17892.800000000003</v>
      </c>
      <c r="D9" s="14" t="str">
        <f>[1]!СумаПрописом(C9)</f>
        <v>Сiмнадцять тисяч вiсiмсот дев`яносто двi гривнi 80 копiйок</v>
      </c>
      <c r="E9" s="13" t="s">
        <v>38</v>
      </c>
      <c r="F9" s="2" t="s">
        <v>42</v>
      </c>
      <c r="G9" s="1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3" customFormat="1" ht="22.5">
      <c r="A10" s="15" t="s">
        <v>112</v>
      </c>
      <c r="B10" s="16">
        <v>2210</v>
      </c>
      <c r="C10" s="17">
        <f>94047.2-17500</f>
        <v>76547.2</v>
      </c>
      <c r="D10" s="14" t="str">
        <f>[1]!СумаПрописом(C10)</f>
        <v>Сiмдесят шiсть тисяч п`ятсот сорок сiм гривень 20 копiйок</v>
      </c>
      <c r="E10" s="13" t="s">
        <v>35</v>
      </c>
      <c r="F10" s="2" t="s">
        <v>44</v>
      </c>
      <c r="G10" s="1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33.75">
      <c r="A11" s="25" t="s">
        <v>54</v>
      </c>
      <c r="B11" s="16">
        <v>2210</v>
      </c>
      <c r="C11" s="17">
        <f>12320-10000+500</f>
        <v>2820</v>
      </c>
      <c r="D11" s="14" t="str">
        <f>[1]!СумаПрописом(C11)</f>
        <v>Двi тисячi вiсiмсот двадцять гривень 00 копiйок</v>
      </c>
      <c r="E11" s="13" t="s">
        <v>38</v>
      </c>
      <c r="F11" s="2" t="s">
        <v>43</v>
      </c>
      <c r="G11" s="18" t="s">
        <v>19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3" customFormat="1" ht="33.75">
      <c r="A12" s="25" t="s">
        <v>162</v>
      </c>
      <c r="B12" s="16">
        <v>2210</v>
      </c>
      <c r="C12" s="17">
        <v>4900</v>
      </c>
      <c r="D12" s="14" t="str">
        <f>[1]!СумаПрописом(C12)</f>
        <v>Чотири тисячi дев`ятсот гривень 00 копiйок</v>
      </c>
      <c r="E12" s="13" t="s">
        <v>38</v>
      </c>
      <c r="F12" s="2" t="s">
        <v>43</v>
      </c>
      <c r="G12" s="18" t="s">
        <v>175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35.25" customHeight="1">
      <c r="A13" s="19" t="s">
        <v>85</v>
      </c>
      <c r="B13" s="16">
        <v>2210</v>
      </c>
      <c r="C13" s="17">
        <v>350</v>
      </c>
      <c r="D13" s="14" t="str">
        <f>[1]!СумаПрописом(C13)</f>
        <v>Триста п`ятдесят гривень 00 копiйок</v>
      </c>
      <c r="E13" s="13" t="s">
        <v>38</v>
      </c>
      <c r="F13" s="2" t="s">
        <v>44</v>
      </c>
      <c r="G13" s="18" t="s">
        <v>12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3" customFormat="1" ht="35.25" customHeight="1">
      <c r="A14" s="19" t="s">
        <v>183</v>
      </c>
      <c r="B14" s="16">
        <v>2210</v>
      </c>
      <c r="C14" s="17">
        <f>500+500</f>
        <v>1000</v>
      </c>
      <c r="D14" s="14" t="str">
        <f>[1]!СумаПрописом(C14)</f>
        <v>Одна тисяча гривень 00 копiйок</v>
      </c>
      <c r="E14" s="13" t="s">
        <v>38</v>
      </c>
      <c r="F14" s="2" t="s">
        <v>43</v>
      </c>
      <c r="G14" s="1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 customHeight="1">
      <c r="A15" s="19" t="s">
        <v>55</v>
      </c>
      <c r="B15" s="16">
        <v>2210</v>
      </c>
      <c r="C15" s="17">
        <v>3750</v>
      </c>
      <c r="D15" s="14" t="str">
        <f>[1]!СумаПрописом(C15)</f>
        <v>Три тисячi сiмсот п`ятдесят гривень 00 копiйок</v>
      </c>
      <c r="E15" s="23" t="s">
        <v>38</v>
      </c>
      <c r="F15" s="2" t="s">
        <v>44</v>
      </c>
      <c r="G15" s="18" t="s">
        <v>11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67.5">
      <c r="A16" s="15" t="s">
        <v>56</v>
      </c>
      <c r="B16" s="16">
        <v>2210</v>
      </c>
      <c r="C16" s="17">
        <v>10072</v>
      </c>
      <c r="D16" s="14" t="str">
        <f>[1]!СумаПрописом(C16)</f>
        <v>Десять тисяч сiмдесят двi гривнi 00 копiйок</v>
      </c>
      <c r="E16" s="13" t="s">
        <v>38</v>
      </c>
      <c r="F16" s="2" t="s">
        <v>42</v>
      </c>
      <c r="G16" s="20" t="s">
        <v>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72" customHeight="1">
      <c r="A17" s="19" t="s">
        <v>140</v>
      </c>
      <c r="B17" s="16">
        <v>2210</v>
      </c>
      <c r="C17" s="17">
        <f>37480-10000</f>
        <v>27480</v>
      </c>
      <c r="D17" s="14" t="str">
        <f>[1]!СумаПрописом(C17)</f>
        <v>Двадцять сiм тисяч чотириста вiсiмдесят гривень 00 копiйок</v>
      </c>
      <c r="E17" s="13" t="s">
        <v>35</v>
      </c>
      <c r="F17" s="2" t="s">
        <v>42</v>
      </c>
      <c r="G17" s="21" t="s">
        <v>86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60.75" customHeight="1">
      <c r="A18" s="19" t="s">
        <v>57</v>
      </c>
      <c r="B18" s="16">
        <v>2210</v>
      </c>
      <c r="C18" s="17">
        <f>10780+12000-12000</f>
        <v>10780</v>
      </c>
      <c r="D18" s="14" t="str">
        <f>[1]!СумаПрописом(C18)</f>
        <v>Десять тисяч сiмсот вiсiмдесят гривень 00 копiйок</v>
      </c>
      <c r="E18" s="13" t="s">
        <v>35</v>
      </c>
      <c r="F18" s="2" t="s">
        <v>42</v>
      </c>
      <c r="G18" s="18" t="s">
        <v>160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3" customFormat="1" ht="40.5" customHeight="1">
      <c r="A19" s="19" t="s">
        <v>204</v>
      </c>
      <c r="B19" s="16">
        <v>2210</v>
      </c>
      <c r="C19" s="17">
        <v>2000</v>
      </c>
      <c r="D19" s="14" t="str">
        <f>[1]!СумаПрописом(C19)</f>
        <v>Двi тисячi гривень 00 копiйок</v>
      </c>
      <c r="E19" s="13" t="s">
        <v>38</v>
      </c>
      <c r="F19" s="2" t="s">
        <v>44</v>
      </c>
      <c r="G19" s="1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33.75">
      <c r="A20" s="19" t="s">
        <v>58</v>
      </c>
      <c r="B20" s="16">
        <v>2210</v>
      </c>
      <c r="C20" s="17">
        <f>940+2995</f>
        <v>3935</v>
      </c>
      <c r="D20" s="14" t="str">
        <f>[1]!СумаПрописом(C20)</f>
        <v>Три тисячi дев`ятсот тридцять п`ять гривень 00 копiйок</v>
      </c>
      <c r="E20" s="13" t="s">
        <v>38</v>
      </c>
      <c r="F20" s="2" t="s">
        <v>44</v>
      </c>
      <c r="G20" s="18" t="s">
        <v>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33.75">
      <c r="A21" s="19" t="s">
        <v>59</v>
      </c>
      <c r="B21" s="16">
        <v>2210</v>
      </c>
      <c r="C21" s="17">
        <v>280</v>
      </c>
      <c r="D21" s="14" t="str">
        <f>[1]!СумаПрописом(C21)</f>
        <v>Двiстi вiсiмдесят гривень 00 копiйок</v>
      </c>
      <c r="E21" s="13" t="s">
        <v>38</v>
      </c>
      <c r="F21" s="2" t="s">
        <v>44</v>
      </c>
      <c r="G21" s="20" t="s">
        <v>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42">
      <c r="A22" s="19" t="s">
        <v>60</v>
      </c>
      <c r="B22" s="16">
        <v>2210</v>
      </c>
      <c r="C22" s="17">
        <f>21050-2000</f>
        <v>19050</v>
      </c>
      <c r="D22" s="14" t="str">
        <f>[1]!СумаПрописом(C22)</f>
        <v>Дев`ятнадцять тисяч п`ятдесят гривень 00 копiйок</v>
      </c>
      <c r="E22" s="13" t="s">
        <v>38</v>
      </c>
      <c r="F22" s="2" t="s">
        <v>43</v>
      </c>
      <c r="G22" s="18" t="s">
        <v>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36.75" customHeight="1">
      <c r="A23" s="19" t="s">
        <v>87</v>
      </c>
      <c r="B23" s="16">
        <v>2210</v>
      </c>
      <c r="C23" s="17">
        <f>4000-1000+500</f>
        <v>3500</v>
      </c>
      <c r="D23" s="14" t="str">
        <f>[1]!СумаПрописом(C23)</f>
        <v>Три тисячi п`ятсот гривень 00 копiйок</v>
      </c>
      <c r="E23" s="23" t="s">
        <v>38</v>
      </c>
      <c r="F23" s="2" t="s">
        <v>44</v>
      </c>
      <c r="G23" s="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78.75">
      <c r="A24" s="25" t="s">
        <v>88</v>
      </c>
      <c r="B24" s="16">
        <v>2210</v>
      </c>
      <c r="C24" s="17">
        <v>8145</v>
      </c>
      <c r="D24" s="14" t="str">
        <f>[1]!СумаПрописом(C24)</f>
        <v>Вiсiм тисяч сто сорок п`ять гривень 00 копiйок</v>
      </c>
      <c r="E24" s="13" t="s">
        <v>38</v>
      </c>
      <c r="F24" s="2" t="s">
        <v>45</v>
      </c>
      <c r="G24" s="20" t="s">
        <v>141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3" customFormat="1" ht="44.25">
      <c r="A25" s="19" t="s">
        <v>106</v>
      </c>
      <c r="B25" s="16">
        <v>2210</v>
      </c>
      <c r="C25" s="17">
        <f>17500+10000-500-500-3000-500</f>
        <v>23000</v>
      </c>
      <c r="D25" s="14" t="str">
        <f>[1]!СумаПрописом(C25)</f>
        <v>Двадцять три тисячi гривень 00 копiйок</v>
      </c>
      <c r="E25" s="13" t="s">
        <v>35</v>
      </c>
      <c r="F25" s="2" t="s">
        <v>42</v>
      </c>
      <c r="G25" s="56" t="s">
        <v>207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3" customFormat="1" ht="24.75" customHeight="1">
      <c r="A26" s="19" t="s">
        <v>142</v>
      </c>
      <c r="B26" s="16">
        <v>2210</v>
      </c>
      <c r="C26" s="17">
        <f>10000+1000</f>
        <v>11000</v>
      </c>
      <c r="D26" s="14" t="str">
        <f>[1]!СумаПрописом(C26)</f>
        <v>Одинадцять тисяч гривень 00 копiйок</v>
      </c>
      <c r="E26" s="24" t="s">
        <v>38</v>
      </c>
      <c r="F26" s="2" t="s">
        <v>50</v>
      </c>
      <c r="G26" s="20" t="s">
        <v>82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33.75">
      <c r="A27" s="19" t="s">
        <v>143</v>
      </c>
      <c r="B27" s="16">
        <v>2210</v>
      </c>
      <c r="C27" s="17">
        <f>1500+1000</f>
        <v>2500</v>
      </c>
      <c r="D27" s="14" t="str">
        <f>[1]!СумаПрописом(C27)</f>
        <v>Двi тисячi п`ятсот гривень 00 копiйок</v>
      </c>
      <c r="E27" s="13" t="s">
        <v>38</v>
      </c>
      <c r="F27" s="2" t="s">
        <v>46</v>
      </c>
      <c r="G27" s="18" t="s">
        <v>17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33.75">
      <c r="A28" s="19" t="s">
        <v>144</v>
      </c>
      <c r="B28" s="16">
        <v>2210</v>
      </c>
      <c r="C28" s="17">
        <f>6500-1000-3000+1000-2000</f>
        <v>1500</v>
      </c>
      <c r="D28" s="14" t="str">
        <f>[1]!СумаПрописом(C28)</f>
        <v>Одна тисяча п`ятсот гривень 00 копiйок</v>
      </c>
      <c r="E28" s="13" t="s">
        <v>38</v>
      </c>
      <c r="F28" s="2" t="s">
        <v>43</v>
      </c>
      <c r="G28" s="18" t="s">
        <v>196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3" customFormat="1" ht="33.75">
      <c r="A29" s="19" t="s">
        <v>89</v>
      </c>
      <c r="B29" s="16">
        <v>2210</v>
      </c>
      <c r="C29" s="17">
        <f>6700-1000-3000+17500+3000</f>
        <v>23200</v>
      </c>
      <c r="D29" s="14" t="str">
        <f>[1]!СумаПрописом(C29)</f>
        <v>Двадцять три тисячi двiстi гривень 00 копiйок</v>
      </c>
      <c r="E29" s="13" t="s">
        <v>38</v>
      </c>
      <c r="F29" s="2" t="s">
        <v>42</v>
      </c>
      <c r="G29" s="57" t="s">
        <v>206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33.75">
      <c r="A30" s="19" t="s">
        <v>90</v>
      </c>
      <c r="B30" s="16">
        <v>2210</v>
      </c>
      <c r="C30" s="17">
        <v>6630</v>
      </c>
      <c r="D30" s="14" t="str">
        <f>[1]!СумаПрописом(C30)</f>
        <v>Шiсть тисяч шiстсот тридцять гривень 00 копiйок</v>
      </c>
      <c r="E30" s="13" t="s">
        <v>38</v>
      </c>
      <c r="F30" s="2" t="s">
        <v>44</v>
      </c>
      <c r="G30" s="18" t="s">
        <v>10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33.75">
      <c r="A31" s="19" t="s">
        <v>61</v>
      </c>
      <c r="B31" s="16">
        <v>2210</v>
      </c>
      <c r="C31" s="17">
        <v>3000</v>
      </c>
      <c r="D31" s="14" t="str">
        <f>[1]!СумаПрописом(C31)</f>
        <v>Три тисячi гривень 00 копiйок</v>
      </c>
      <c r="E31" s="13" t="s">
        <v>38</v>
      </c>
      <c r="F31" s="2" t="s">
        <v>46</v>
      </c>
      <c r="G31" s="18" t="s">
        <v>13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33.75">
      <c r="A32" s="19" t="s">
        <v>62</v>
      </c>
      <c r="B32" s="16">
        <v>2210</v>
      </c>
      <c r="C32" s="17">
        <f>41300-18000-17000</f>
        <v>6300</v>
      </c>
      <c r="D32" s="14" t="str">
        <f>[1]!СумаПрописом(C32)</f>
        <v>Шiсть тисяч триста гривень 00 копiйок</v>
      </c>
      <c r="E32" s="13" t="s">
        <v>38</v>
      </c>
      <c r="F32" s="2" t="s">
        <v>42</v>
      </c>
      <c r="G32" s="21" t="s">
        <v>20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s="3" customFormat="1" ht="33.75">
      <c r="A33" s="19" t="s">
        <v>182</v>
      </c>
      <c r="B33" s="16">
        <v>2210</v>
      </c>
      <c r="C33" s="17">
        <v>18000</v>
      </c>
      <c r="D33" s="14" t="str">
        <f>[1]!СумаПрописом(C33)</f>
        <v>Вiсiмнадцять тисяч гривень 00 копiйок</v>
      </c>
      <c r="E33" s="13" t="s">
        <v>38</v>
      </c>
      <c r="F33" s="2" t="s">
        <v>43</v>
      </c>
      <c r="G33" s="2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s="3" customFormat="1" ht="33.75">
      <c r="A34" s="19" t="s">
        <v>181</v>
      </c>
      <c r="B34" s="16">
        <v>2210</v>
      </c>
      <c r="C34" s="17">
        <v>17000</v>
      </c>
      <c r="D34" s="14" t="str">
        <f>[1]!СумаПрописом(C34)</f>
        <v>Сiмнадцять тисяч гривень 00 копiйок</v>
      </c>
      <c r="E34" s="13" t="s">
        <v>38</v>
      </c>
      <c r="F34" s="2" t="s">
        <v>44</v>
      </c>
      <c r="G34" s="2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33.75">
      <c r="A35" s="19" t="s">
        <v>145</v>
      </c>
      <c r="B35" s="16">
        <v>2210</v>
      </c>
      <c r="C35" s="17">
        <v>3000</v>
      </c>
      <c r="D35" s="14" t="str">
        <f>[1]!СумаПрописом(C35)</f>
        <v>Три тисячi гривень 00 копiйок</v>
      </c>
      <c r="E35" s="13" t="s">
        <v>38</v>
      </c>
      <c r="F35" s="2" t="s">
        <v>47</v>
      </c>
      <c r="G35" s="18" t="s">
        <v>14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33.75">
      <c r="A36" s="19" t="s">
        <v>91</v>
      </c>
      <c r="B36" s="16">
        <v>2210</v>
      </c>
      <c r="C36" s="17">
        <f>9000+7000-9000+1000-260</f>
        <v>7740</v>
      </c>
      <c r="D36" s="14" t="str">
        <f>[1]!СумаПрописом(C36)</f>
        <v>Сiм тисяч сiмсот сорок гривень 00 копiйок</v>
      </c>
      <c r="E36" s="13" t="s">
        <v>38</v>
      </c>
      <c r="F36" s="2" t="s">
        <v>42</v>
      </c>
      <c r="G36" s="18" t="s">
        <v>197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s="3" customFormat="1" ht="33.75">
      <c r="A37" s="19" t="s">
        <v>63</v>
      </c>
      <c r="B37" s="16">
        <v>2210</v>
      </c>
      <c r="C37" s="17">
        <f>12500+7000-1720</f>
        <v>17780</v>
      </c>
      <c r="D37" s="14" t="str">
        <f>[1]!СумаПрописом(C37)</f>
        <v>Сiмнадцять тисяч сiмсот вiсiмдесят гривень 00 копiйок</v>
      </c>
      <c r="E37" s="13" t="s">
        <v>38</v>
      </c>
      <c r="F37" s="2" t="s">
        <v>42</v>
      </c>
      <c r="G37" s="18" t="s">
        <v>198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s="3" customFormat="1" ht="53.25" customHeight="1">
      <c r="A38" s="19" t="s">
        <v>161</v>
      </c>
      <c r="B38" s="16">
        <v>2210</v>
      </c>
      <c r="C38" s="17">
        <f>12000+3000+3000+3980</f>
        <v>21980</v>
      </c>
      <c r="D38" s="14" t="str">
        <f>[1]!СумаПрописом(C38)</f>
        <v>Двадцять одна тисяча дев`ятсот вiсiмдесят гривень 00 копiйок</v>
      </c>
      <c r="E38" s="13" t="s">
        <v>38</v>
      </c>
      <c r="F38" s="2" t="s">
        <v>43</v>
      </c>
      <c r="G38" s="18" t="s">
        <v>202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36">
      <c r="A39" s="19" t="s">
        <v>146</v>
      </c>
      <c r="B39" s="16">
        <v>2210</v>
      </c>
      <c r="C39" s="17">
        <f>4900+1850-4900</f>
        <v>1850</v>
      </c>
      <c r="D39" s="14" t="str">
        <f>[1]!СумаПрописом(C39)</f>
        <v>Одна тисяча вiсiмсот п`ятдесят гривень 00 копiйок</v>
      </c>
      <c r="E39" s="13" t="s">
        <v>38</v>
      </c>
      <c r="F39" s="2" t="s">
        <v>43</v>
      </c>
      <c r="G39" s="18" t="s">
        <v>174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s="3" customFormat="1" ht="33.75">
      <c r="A40" s="19" t="s">
        <v>147</v>
      </c>
      <c r="B40" s="16">
        <v>2210</v>
      </c>
      <c r="C40" s="17">
        <v>5600</v>
      </c>
      <c r="D40" s="14" t="str">
        <f>[1]!СумаПрописом(C40)</f>
        <v>П`ять тисяч шiстсот гривень 00 копiйок</v>
      </c>
      <c r="E40" s="13" t="s">
        <v>38</v>
      </c>
      <c r="F40" s="2" t="s">
        <v>50</v>
      </c>
      <c r="G40" s="18" t="s">
        <v>81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33.75">
      <c r="A41" s="15" t="s">
        <v>92</v>
      </c>
      <c r="B41" s="16">
        <v>2210</v>
      </c>
      <c r="C41" s="17">
        <v>2870</v>
      </c>
      <c r="D41" s="14" t="str">
        <f>[1]!СумаПрописом(C41)</f>
        <v>Двi тисячi вiсiмсот сiмдесят гривень 00 копiйок</v>
      </c>
      <c r="E41" s="13" t="s">
        <v>38</v>
      </c>
      <c r="F41" s="2" t="s">
        <v>45</v>
      </c>
      <c r="G41" s="18" t="s">
        <v>18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33.75">
      <c r="A42" s="19" t="s">
        <v>93</v>
      </c>
      <c r="B42" s="16">
        <v>2210</v>
      </c>
      <c r="C42" s="17">
        <v>12903</v>
      </c>
      <c r="D42" s="14" t="str">
        <f>[1]!СумаПрописом(C42)</f>
        <v>Дванадцять тисяч дев`ятсот три гривнi 00 копiйок</v>
      </c>
      <c r="E42" s="13" t="s">
        <v>38</v>
      </c>
      <c r="F42" s="2" t="s">
        <v>43</v>
      </c>
      <c r="G42" s="18" t="s">
        <v>94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33.75">
      <c r="A43" s="19" t="s">
        <v>95</v>
      </c>
      <c r="B43" s="16">
        <v>2210</v>
      </c>
      <c r="C43" s="17">
        <v>3750</v>
      </c>
      <c r="D43" s="14" t="str">
        <f>[1]!СумаПрописом(C43)</f>
        <v>Три тисячi сiмсот п`ятдесят гривень 00 копiйок</v>
      </c>
      <c r="E43" s="13" t="s">
        <v>38</v>
      </c>
      <c r="F43" s="2" t="s">
        <v>48</v>
      </c>
      <c r="G43" s="18" t="s">
        <v>16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s="3" customFormat="1" ht="60">
      <c r="A44" s="19" t="s">
        <v>176</v>
      </c>
      <c r="B44" s="16">
        <v>2210</v>
      </c>
      <c r="C44" s="17">
        <f>15000+10000</f>
        <v>25000</v>
      </c>
      <c r="D44" s="14" t="str">
        <f>[1]!СумаПрописом(C44)</f>
        <v>Двадцять п`ять тисяч гривень 00 копiйок</v>
      </c>
      <c r="E44" s="13" t="s">
        <v>38</v>
      </c>
      <c r="F44" s="2" t="s">
        <v>43</v>
      </c>
      <c r="G44" s="52" t="s">
        <v>177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s="3" customFormat="1" ht="33.75">
      <c r="A45" s="19" t="s">
        <v>184</v>
      </c>
      <c r="B45" s="16">
        <v>2210</v>
      </c>
      <c r="C45" s="17">
        <v>500</v>
      </c>
      <c r="D45" s="14" t="str">
        <f>[1]!СумаПрописом(C45)</f>
        <v>П`ятсот гривень 00 копiйок</v>
      </c>
      <c r="E45" s="13" t="s">
        <v>38</v>
      </c>
      <c r="F45" s="2" t="s">
        <v>43</v>
      </c>
      <c r="G45" s="1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32.25" customHeight="1">
      <c r="A46" s="19" t="s">
        <v>64</v>
      </c>
      <c r="B46" s="16">
        <v>2210</v>
      </c>
      <c r="C46" s="17">
        <v>3100</v>
      </c>
      <c r="D46" s="14" t="str">
        <f>[1]!СумаПрописом(C46)</f>
        <v>Три тисячi сто гривень 00 копiйок</v>
      </c>
      <c r="E46" s="13" t="s">
        <v>38</v>
      </c>
      <c r="F46" s="2" t="s">
        <v>49</v>
      </c>
      <c r="G46" s="26" t="s">
        <v>178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33.75">
      <c r="A47" s="19" t="s">
        <v>65</v>
      </c>
      <c r="B47" s="16">
        <v>2210</v>
      </c>
      <c r="C47" s="17">
        <v>1100</v>
      </c>
      <c r="D47" s="14" t="str">
        <f>[1]!СумаПрописом(C47)</f>
        <v>Одна тисяча сто гривень 00 копiйок</v>
      </c>
      <c r="E47" s="13" t="s">
        <v>38</v>
      </c>
      <c r="F47" s="2" t="s">
        <v>48</v>
      </c>
      <c r="G47" s="18" t="s">
        <v>15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33.75">
      <c r="A48" s="19" t="s">
        <v>96</v>
      </c>
      <c r="B48" s="16">
        <v>2210</v>
      </c>
      <c r="C48" s="17">
        <v>6400</v>
      </c>
      <c r="D48" s="14" t="str">
        <f>[1]!СумаПрописом(C48)</f>
        <v>Шiсть тисяч чотириста гривень 00 копiйок</v>
      </c>
      <c r="E48" s="13" t="s">
        <v>38</v>
      </c>
      <c r="F48" s="2" t="s">
        <v>49</v>
      </c>
      <c r="G48" s="18" t="s">
        <v>179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s="3" customFormat="1" ht="33.75">
      <c r="A49" s="19" t="s">
        <v>185</v>
      </c>
      <c r="B49" s="16">
        <v>2210</v>
      </c>
      <c r="C49" s="17">
        <v>5000</v>
      </c>
      <c r="D49" s="14" t="str">
        <f>[1]!СумаПрописом(C49)</f>
        <v>П`ять тисяч гривень 00 копiйок</v>
      </c>
      <c r="E49" s="13" t="s">
        <v>38</v>
      </c>
      <c r="F49" s="2" t="s">
        <v>43</v>
      </c>
      <c r="G49" s="1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s="3" customFormat="1" ht="33.75">
      <c r="A50" s="19" t="s">
        <v>186</v>
      </c>
      <c r="B50" s="16">
        <v>2210</v>
      </c>
      <c r="C50" s="17">
        <v>2000</v>
      </c>
      <c r="D50" s="14" t="str">
        <f>[1]!СумаПрописом(C50)</f>
        <v>Двi тисячi гривень 00 копiйок</v>
      </c>
      <c r="E50" s="13" t="s">
        <v>38</v>
      </c>
      <c r="F50" s="2" t="s">
        <v>43</v>
      </c>
      <c r="G50" s="1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s="3" customFormat="1" ht="33.75">
      <c r="A51" s="19" t="s">
        <v>187</v>
      </c>
      <c r="B51" s="16">
        <v>2210</v>
      </c>
      <c r="C51" s="17">
        <v>1000</v>
      </c>
      <c r="D51" s="14" t="str">
        <f>[1]!СумаПрописом(C51)</f>
        <v>Одна тисяча гривень 00 копiйок</v>
      </c>
      <c r="E51" s="13" t="s">
        <v>38</v>
      </c>
      <c r="F51" s="2" t="s">
        <v>43</v>
      </c>
      <c r="G51" s="1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s="3" customFormat="1" ht="42">
      <c r="A52" s="38" t="s">
        <v>213</v>
      </c>
      <c r="B52" s="40"/>
      <c r="C52" s="49">
        <f>SUM(C9:C51)</f>
        <v>426205</v>
      </c>
      <c r="D52" s="53" t="str">
        <f>[1]!СумаПрописом(C52)</f>
        <v>Чотириста двадцять шiсть тисяч двiстi п`ять гривень 00 копiйок</v>
      </c>
      <c r="E52" s="41"/>
      <c r="F52" s="42"/>
      <c r="G52" s="37" t="s">
        <v>220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s="3" customFormat="1" ht="15">
      <c r="A53" s="39">
        <v>2220</v>
      </c>
      <c r="B53" s="43"/>
      <c r="C53" s="36"/>
      <c r="D53" s="44"/>
      <c r="E53" s="45"/>
      <c r="F53" s="46"/>
      <c r="G53" s="4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s="3" customFormat="1" ht="24">
      <c r="A54" s="25" t="s">
        <v>97</v>
      </c>
      <c r="B54" s="16">
        <v>2220</v>
      </c>
      <c r="C54" s="17">
        <v>67500</v>
      </c>
      <c r="D54" s="14" t="str">
        <f>[1]!СумаПрописом(C54)</f>
        <v>Шiстдесят сiм тисяч п`ятсот гривень 00 копiйок</v>
      </c>
      <c r="E54" s="13" t="s">
        <v>35</v>
      </c>
      <c r="F54" s="33" t="s">
        <v>45</v>
      </c>
      <c r="G54" s="18" t="s">
        <v>120</v>
      </c>
      <c r="H54" s="55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55.5" customHeight="1">
      <c r="A55" s="19" t="s">
        <v>66</v>
      </c>
      <c r="B55" s="16">
        <v>2220</v>
      </c>
      <c r="C55" s="17">
        <v>2000</v>
      </c>
      <c r="D55" s="14" t="str">
        <f>[1]!СумаПрописом(C55)</f>
        <v>Двi тисячi гривень 00 копiйок</v>
      </c>
      <c r="E55" s="13" t="s">
        <v>38</v>
      </c>
      <c r="F55" s="2" t="s">
        <v>42</v>
      </c>
      <c r="G55" s="22" t="s">
        <v>84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63">
      <c r="A56" s="19" t="s">
        <v>67</v>
      </c>
      <c r="B56" s="16">
        <v>2220</v>
      </c>
      <c r="C56" s="17">
        <v>16480</v>
      </c>
      <c r="D56" s="14" t="str">
        <f>[1]!СумаПрописом(C56)</f>
        <v>Шiстнадцять тисяч чотириста вiсiмдесят гривень 00 копiйок</v>
      </c>
      <c r="E56" s="13" t="s">
        <v>38</v>
      </c>
      <c r="F56" s="2" t="s">
        <v>43</v>
      </c>
      <c r="G56" s="22" t="s">
        <v>98</v>
      </c>
      <c r="H56" s="55"/>
      <c r="I56" s="55"/>
      <c r="J56" s="8"/>
      <c r="K56" s="8"/>
      <c r="L56" s="8"/>
      <c r="M56" s="8"/>
      <c r="N56" s="8"/>
      <c r="O56" s="8"/>
      <c r="P56" s="8"/>
      <c r="Q56" s="8"/>
      <c r="R56" s="8"/>
    </row>
    <row r="57" spans="1:18" s="3" customFormat="1" ht="22.5">
      <c r="A57" s="19" t="s">
        <v>148</v>
      </c>
      <c r="B57" s="16">
        <v>2220</v>
      </c>
      <c r="C57" s="17">
        <f>32000+10000</f>
        <v>42000</v>
      </c>
      <c r="D57" s="14" t="str">
        <f>[1]!СумаПрописом(C57)</f>
        <v>Сорок двi тисячi гривень 00 копiйок</v>
      </c>
      <c r="E57" s="13" t="s">
        <v>35</v>
      </c>
      <c r="F57" s="2" t="s">
        <v>42</v>
      </c>
      <c r="G57" s="22" t="s">
        <v>149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s="3" customFormat="1" ht="31.5">
      <c r="A58" s="19" t="s">
        <v>107</v>
      </c>
      <c r="B58" s="16">
        <v>2220</v>
      </c>
      <c r="C58" s="17">
        <v>40200</v>
      </c>
      <c r="D58" s="14" t="str">
        <f>[1]!СумаПрописом(C58)</f>
        <v>Сорок тисяч двiстi гривень 00 копiйок</v>
      </c>
      <c r="E58" s="13" t="s">
        <v>35</v>
      </c>
      <c r="F58" s="2" t="s">
        <v>44</v>
      </c>
      <c r="G58" s="22" t="s">
        <v>121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s="3" customFormat="1" ht="73.5">
      <c r="A59" s="19" t="s">
        <v>99</v>
      </c>
      <c r="B59" s="16">
        <v>2220</v>
      </c>
      <c r="C59" s="17">
        <f>48500-10000</f>
        <v>38500</v>
      </c>
      <c r="D59" s="14" t="str">
        <f>[1]!СумаПрописом(C59)</f>
        <v>Тридцять вiсiм тисяч п`ятсот гривень 00 копiйок</v>
      </c>
      <c r="E59" s="13" t="s">
        <v>35</v>
      </c>
      <c r="F59" s="2" t="s">
        <v>42</v>
      </c>
      <c r="G59" s="22" t="s">
        <v>122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s="3" customFormat="1" ht="52.5">
      <c r="A60" s="19" t="s">
        <v>114</v>
      </c>
      <c r="B60" s="16">
        <v>2220</v>
      </c>
      <c r="C60" s="17">
        <v>60000</v>
      </c>
      <c r="D60" s="14" t="str">
        <f>[1]!СумаПрописом(C60)</f>
        <v>Шiстдесят тисяч гривень 00 копiйок</v>
      </c>
      <c r="E60" s="13" t="s">
        <v>35</v>
      </c>
      <c r="F60" s="2" t="s">
        <v>42</v>
      </c>
      <c r="G60" s="22" t="s">
        <v>123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s="3" customFormat="1" ht="24">
      <c r="A61" s="19" t="s">
        <v>125</v>
      </c>
      <c r="B61" s="16">
        <v>2220</v>
      </c>
      <c r="C61" s="17">
        <f>30123</f>
        <v>30123</v>
      </c>
      <c r="D61" s="14" t="str">
        <f>[1]!СумаПрописом(C61)</f>
        <v>Тридцять тисяч сто двадцять три гривнi 00 копiйок</v>
      </c>
      <c r="E61" s="13" t="s">
        <v>35</v>
      </c>
      <c r="F61" s="2" t="s">
        <v>43</v>
      </c>
      <c r="G61" s="22" t="s">
        <v>113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s="3" customFormat="1" ht="24">
      <c r="A62" s="19" t="s">
        <v>126</v>
      </c>
      <c r="B62" s="16">
        <v>2220</v>
      </c>
      <c r="C62" s="17">
        <f>132800-56750</f>
        <v>76050</v>
      </c>
      <c r="D62" s="14" t="str">
        <f>[1]!СумаПрописом(C62)</f>
        <v>Сiмдесят шiсть тисяч п`ятдесят гривень 00 копiйок</v>
      </c>
      <c r="E62" s="13" t="s">
        <v>35</v>
      </c>
      <c r="F62" s="2" t="s">
        <v>42</v>
      </c>
      <c r="G62" s="22" t="s">
        <v>25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s="3" customFormat="1" ht="52.5">
      <c r="A63" s="19" t="s">
        <v>132</v>
      </c>
      <c r="B63" s="16">
        <v>2220</v>
      </c>
      <c r="C63" s="17">
        <v>10000</v>
      </c>
      <c r="D63" s="14" t="str">
        <f>[1]!СумаПрописом(C63)</f>
        <v>Десять тисяч гривень 00 копiйок</v>
      </c>
      <c r="E63" s="13" t="s">
        <v>38</v>
      </c>
      <c r="F63" s="2" t="s">
        <v>42</v>
      </c>
      <c r="G63" s="22" t="s">
        <v>133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s="3" customFormat="1" ht="48">
      <c r="A64" s="19" t="s">
        <v>150</v>
      </c>
      <c r="B64" s="16">
        <v>2220</v>
      </c>
      <c r="C64" s="17">
        <v>10555</v>
      </c>
      <c r="D64" s="14" t="str">
        <f>[1]!СумаПрописом(C64)</f>
        <v>Десять тисяч п`ятсот п`ятдесят п`ять гривень 00 копiйок</v>
      </c>
      <c r="E64" s="13" t="s">
        <v>38</v>
      </c>
      <c r="F64" s="2" t="s">
        <v>42</v>
      </c>
      <c r="G64" s="22" t="s">
        <v>131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s="3" customFormat="1" ht="33.75">
      <c r="A65" s="19" t="s">
        <v>136</v>
      </c>
      <c r="B65" s="16">
        <v>2220</v>
      </c>
      <c r="C65" s="17">
        <f>33800+10500</f>
        <v>44300</v>
      </c>
      <c r="D65" s="14" t="str">
        <f>[1]!СумаПрописом(C65)</f>
        <v>Сорок чотири тисячi триста гривень 00 копiйок</v>
      </c>
      <c r="E65" s="13" t="s">
        <v>38</v>
      </c>
      <c r="F65" s="2" t="s">
        <v>44</v>
      </c>
      <c r="G65" s="22" t="s">
        <v>137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s="3" customFormat="1" ht="33.75">
      <c r="A66" s="19" t="s">
        <v>222</v>
      </c>
      <c r="B66" s="16">
        <v>2220</v>
      </c>
      <c r="C66" s="17">
        <f>5950</f>
        <v>5950</v>
      </c>
      <c r="D66" s="14" t="str">
        <f>[1]!СумаПрописом(C66)</f>
        <v>П`ять тисяч дев`ятсот п`ятдесят гривень 00 копiйок</v>
      </c>
      <c r="E66" s="13" t="s">
        <v>38</v>
      </c>
      <c r="F66" s="2" t="s">
        <v>45</v>
      </c>
      <c r="G66" s="2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s="3" customFormat="1" ht="33.75">
      <c r="A67" s="19" t="s">
        <v>200</v>
      </c>
      <c r="B67" s="16">
        <v>2220</v>
      </c>
      <c r="C67" s="17">
        <v>3720</v>
      </c>
      <c r="D67" s="14" t="str">
        <f>[1]!СумаПрописом(C67)</f>
        <v>Три тисячi сiмсот двадцять гривень 00 копiйок</v>
      </c>
      <c r="E67" s="13" t="s">
        <v>38</v>
      </c>
      <c r="F67" s="2" t="s">
        <v>43</v>
      </c>
      <c r="G67" s="2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s="3" customFormat="1" ht="84">
      <c r="A68" s="19" t="s">
        <v>127</v>
      </c>
      <c r="B68" s="16">
        <v>2220</v>
      </c>
      <c r="C68" s="17">
        <v>18680</v>
      </c>
      <c r="D68" s="14" t="str">
        <f>[1]!СумаПрописом(C68)</f>
        <v>Вiсiмнадцять тисяч шiстсот вiсiмдесят гривень 00 копiйок</v>
      </c>
      <c r="E68" s="13" t="s">
        <v>35</v>
      </c>
      <c r="F68" s="2" t="s">
        <v>44</v>
      </c>
      <c r="G68" s="22" t="s">
        <v>124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s="3" customFormat="1" ht="33.75">
      <c r="A69" s="25" t="s">
        <v>152</v>
      </c>
      <c r="B69" s="16">
        <v>2220</v>
      </c>
      <c r="C69" s="17">
        <v>22800</v>
      </c>
      <c r="D69" s="14" t="str">
        <f>[1]!СумаПрописом(C69)</f>
        <v>Двадцять двi тисячi вiсiмсот гривень 00 копiйок</v>
      </c>
      <c r="E69" s="13" t="s">
        <v>38</v>
      </c>
      <c r="F69" s="2" t="s">
        <v>44</v>
      </c>
      <c r="G69" s="22" t="s">
        <v>151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s="3" customFormat="1" ht="91.5" customHeight="1">
      <c r="A70" s="19" t="s">
        <v>115</v>
      </c>
      <c r="B70" s="16">
        <v>2220</v>
      </c>
      <c r="C70" s="17">
        <v>20000</v>
      </c>
      <c r="D70" s="14" t="str">
        <f>[1]!СумаПрописом(C70)</f>
        <v>Двадцять тисяч гривень 00 копiйок</v>
      </c>
      <c r="E70" s="13" t="s">
        <v>38</v>
      </c>
      <c r="F70" s="2" t="s">
        <v>45</v>
      </c>
      <c r="G70" s="22" t="s">
        <v>130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s="3" customFormat="1" ht="91.5" customHeight="1">
      <c r="A71" s="19" t="s">
        <v>153</v>
      </c>
      <c r="B71" s="16">
        <v>2220</v>
      </c>
      <c r="C71" s="17">
        <v>43000</v>
      </c>
      <c r="D71" s="14" t="str">
        <f>[1]!СумаПрописом(C71)</f>
        <v>Сорок три тисячi гривень 00 копiйок</v>
      </c>
      <c r="E71" s="13" t="s">
        <v>35</v>
      </c>
      <c r="F71" s="2" t="s">
        <v>42</v>
      </c>
      <c r="G71" s="22" t="s">
        <v>128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s="3" customFormat="1" ht="22.5">
      <c r="A72" s="19" t="s">
        <v>116</v>
      </c>
      <c r="B72" s="16">
        <v>2220</v>
      </c>
      <c r="C72" s="17">
        <v>34000</v>
      </c>
      <c r="D72" s="14" t="str">
        <f>[1]!СумаПрописом(C72)</f>
        <v>Тридцять чотири тисячi гривень 00 копiйок</v>
      </c>
      <c r="E72" s="13" t="s">
        <v>35</v>
      </c>
      <c r="F72" s="2" t="s">
        <v>42</v>
      </c>
      <c r="G72" s="22" t="s">
        <v>154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s="3" customFormat="1" ht="33.75">
      <c r="A73" s="19" t="s">
        <v>117</v>
      </c>
      <c r="B73" s="16">
        <v>2220</v>
      </c>
      <c r="C73" s="17">
        <v>33000</v>
      </c>
      <c r="D73" s="14" t="str">
        <f>[1]!СумаПрописом(C73)</f>
        <v>Тридцять три тисячi гривень 00 копiйок</v>
      </c>
      <c r="E73" s="13" t="s">
        <v>38</v>
      </c>
      <c r="F73" s="2" t="s">
        <v>43</v>
      </c>
      <c r="G73" s="22" t="s">
        <v>129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s="3" customFormat="1" ht="33.75">
      <c r="A74" s="19" t="s">
        <v>201</v>
      </c>
      <c r="B74" s="16">
        <v>2220</v>
      </c>
      <c r="C74" s="17">
        <f>2000+3200</f>
        <v>5200</v>
      </c>
      <c r="D74" s="14" t="str">
        <f>[1]!СумаПрописом(C74)</f>
        <v>П`ять тисяч двiстi гривень 00 копiйок</v>
      </c>
      <c r="E74" s="13" t="s">
        <v>38</v>
      </c>
      <c r="F74" s="2" t="s">
        <v>43</v>
      </c>
      <c r="G74" s="22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s="3" customFormat="1" ht="33.75">
      <c r="A75" s="19" t="s">
        <v>134</v>
      </c>
      <c r="B75" s="16">
        <v>2220</v>
      </c>
      <c r="C75" s="17">
        <f>7000+2500</f>
        <v>9500</v>
      </c>
      <c r="D75" s="14" t="str">
        <f>[1]!СумаПрописом(C75)</f>
        <v>Дев`ять тисяч п`ятсот гривень 00 копiйок</v>
      </c>
      <c r="E75" s="13" t="s">
        <v>38</v>
      </c>
      <c r="F75" s="2" t="s">
        <v>44</v>
      </c>
      <c r="G75" s="22" t="s">
        <v>135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s="3" customFormat="1" ht="33.75">
      <c r="A76" s="19" t="s">
        <v>100</v>
      </c>
      <c r="B76" s="16">
        <v>2220</v>
      </c>
      <c r="C76" s="17">
        <f>8000+11800</f>
        <v>19800</v>
      </c>
      <c r="D76" s="14" t="str">
        <f>[1]!СумаПрописом(C76)</f>
        <v>Дев`ятнадцять тисяч вiсiмсот гривень 00 копiйок</v>
      </c>
      <c r="E76" s="13" t="s">
        <v>38</v>
      </c>
      <c r="F76" s="2" t="s">
        <v>43</v>
      </c>
      <c r="G76" s="22" t="s">
        <v>21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s="3" customFormat="1" ht="31.5">
      <c r="A77" s="25" t="s">
        <v>118</v>
      </c>
      <c r="B77" s="16">
        <v>2220</v>
      </c>
      <c r="C77" s="17">
        <f>48700-18700</f>
        <v>30000</v>
      </c>
      <c r="D77" s="14" t="str">
        <f>[1]!СумаПрописом(C77)</f>
        <v>Тридцять тисяч гривень 00 копiйок</v>
      </c>
      <c r="E77" s="13" t="s">
        <v>35</v>
      </c>
      <c r="F77" s="2" t="s">
        <v>42</v>
      </c>
      <c r="G77" s="22" t="s">
        <v>22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s="3" customFormat="1" ht="36">
      <c r="A78" s="19" t="s">
        <v>119</v>
      </c>
      <c r="B78" s="16">
        <v>2220</v>
      </c>
      <c r="C78" s="17">
        <f>125000-60000</f>
        <v>65000</v>
      </c>
      <c r="D78" s="14" t="str">
        <f>[1]!СумаПрописом(C78)</f>
        <v>Шiстдесят п`ять тисяч гривень 00 копiйок</v>
      </c>
      <c r="E78" s="13" t="s">
        <v>35</v>
      </c>
      <c r="F78" s="2" t="s">
        <v>42</v>
      </c>
      <c r="G78" s="22" t="s">
        <v>23</v>
      </c>
      <c r="H78" s="54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s="3" customFormat="1" ht="22.5">
      <c r="A79" s="25" t="s">
        <v>223</v>
      </c>
      <c r="B79" s="16">
        <v>2220</v>
      </c>
      <c r="C79" s="17">
        <f>10000</f>
        <v>10000</v>
      </c>
      <c r="D79" s="14" t="str">
        <f>[1]!СумаПрописом(C79)</f>
        <v>Десять тисяч гривень 00 копiйок</v>
      </c>
      <c r="E79" s="13" t="s">
        <v>35</v>
      </c>
      <c r="F79" s="2" t="s">
        <v>45</v>
      </c>
      <c r="G79" s="22" t="s">
        <v>224</v>
      </c>
      <c r="H79" s="54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s="3" customFormat="1" ht="24">
      <c r="A80" s="19" t="s">
        <v>101</v>
      </c>
      <c r="B80" s="16">
        <v>2220</v>
      </c>
      <c r="C80" s="17">
        <v>34500</v>
      </c>
      <c r="D80" s="14" t="str">
        <f>[1]!СумаПрописом(C80)</f>
        <v>Тридцять чотири тисячi п`ятсот гривень 00 копiйок</v>
      </c>
      <c r="E80" s="13" t="s">
        <v>35</v>
      </c>
      <c r="F80" s="2" t="s">
        <v>42</v>
      </c>
      <c r="G80" s="22" t="s">
        <v>26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s="3" customFormat="1" ht="33.75">
      <c r="A81" s="19" t="s">
        <v>155</v>
      </c>
      <c r="B81" s="16">
        <v>2220</v>
      </c>
      <c r="C81" s="17">
        <f>11250+5000</f>
        <v>16250</v>
      </c>
      <c r="D81" s="14" t="str">
        <f>[1]!СумаПрописом(C81)</f>
        <v>Шiстнадцять тисяч двiстi п`ятдесят гривень 00 копiйок</v>
      </c>
      <c r="E81" s="13" t="s">
        <v>38</v>
      </c>
      <c r="F81" s="2" t="s">
        <v>42</v>
      </c>
      <c r="G81" s="22" t="s">
        <v>24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s="3" customFormat="1" ht="31.5">
      <c r="A82" s="25" t="s">
        <v>68</v>
      </c>
      <c r="B82" s="16">
        <v>2220</v>
      </c>
      <c r="C82" s="17">
        <f>39752-2500</f>
        <v>37252</v>
      </c>
      <c r="D82" s="14" t="str">
        <f>[1]!СумаПрописом(C82)</f>
        <v>Тридцять сiм тисяч двiстi п`ятдесят двi гривнi 00 копiйок</v>
      </c>
      <c r="E82" s="13" t="s">
        <v>35</v>
      </c>
      <c r="F82" s="2" t="s">
        <v>42</v>
      </c>
      <c r="G82" s="22" t="s">
        <v>51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s="3" customFormat="1" ht="33.75">
      <c r="A83" s="25" t="s">
        <v>208</v>
      </c>
      <c r="B83" s="16">
        <v>2220</v>
      </c>
      <c r="C83" s="17">
        <v>2500</v>
      </c>
      <c r="D83" s="14" t="str">
        <f>[1]!СумаПрописом(C83)</f>
        <v>Двi тисячi п`ятсот гривень 00 копiйок</v>
      </c>
      <c r="E83" s="13" t="s">
        <v>38</v>
      </c>
      <c r="F83" s="2" t="s">
        <v>44</v>
      </c>
      <c r="G83" s="22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3" customFormat="1" ht="33.75">
      <c r="A84" s="25" t="s">
        <v>227</v>
      </c>
      <c r="B84" s="16">
        <v>2220</v>
      </c>
      <c r="C84" s="17">
        <v>3500</v>
      </c>
      <c r="D84" s="14" t="str">
        <f>[1]!СумаПрописом(C84)</f>
        <v>Три тисячi п`ятсот гривень 00 копiйок</v>
      </c>
      <c r="E84" s="13" t="s">
        <v>38</v>
      </c>
      <c r="F84" s="2" t="s">
        <v>45</v>
      </c>
      <c r="G84" s="22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s="3" customFormat="1" ht="33.75">
      <c r="A85" s="25" t="s">
        <v>225</v>
      </c>
      <c r="B85" s="16">
        <v>2220</v>
      </c>
      <c r="C85" s="17">
        <f>17000+4300</f>
        <v>21300</v>
      </c>
      <c r="D85" s="14" t="str">
        <f>[1]!СумаПрописом(C85)</f>
        <v>Двадцять одна тисяча триста гривень 00 копiйок</v>
      </c>
      <c r="E85" s="13" t="s">
        <v>38</v>
      </c>
      <c r="F85" s="2" t="s">
        <v>42</v>
      </c>
      <c r="G85" s="22" t="s">
        <v>226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3" customFormat="1" ht="33.75">
      <c r="A86" s="19" t="s">
        <v>139</v>
      </c>
      <c r="B86" s="16">
        <v>2220</v>
      </c>
      <c r="C86" s="17">
        <v>19820</v>
      </c>
      <c r="D86" s="14" t="str">
        <f>[1]!СумаПрописом(C86)</f>
        <v>Дев`ятнадцять тисяч вiсiмсот двадцять гривень 00 копiйок</v>
      </c>
      <c r="E86" s="13" t="s">
        <v>38</v>
      </c>
      <c r="F86" s="2" t="s">
        <v>45</v>
      </c>
      <c r="G86" s="22" t="s">
        <v>138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3" customFormat="1" ht="31.5">
      <c r="A87" s="38" t="s">
        <v>214</v>
      </c>
      <c r="B87" s="40"/>
      <c r="C87" s="49">
        <f>SUM(C54:C86)</f>
        <v>893480</v>
      </c>
      <c r="D87" s="53" t="str">
        <f>[1]!СумаПрописом(C87)</f>
        <v>Вiсiмсот дев`яносто три тисячi чотириста вiсiмдесят гривень 00 копiйок</v>
      </c>
      <c r="E87" s="41"/>
      <c r="F87" s="42"/>
      <c r="G87" s="51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3" customFormat="1" ht="15">
      <c r="A88" s="39">
        <v>2230</v>
      </c>
      <c r="B88" s="43"/>
      <c r="C88" s="36"/>
      <c r="D88" s="44"/>
      <c r="E88" s="45"/>
      <c r="F88" s="46"/>
      <c r="G88" s="50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3" customFormat="1" ht="31.5">
      <c r="A89" s="25" t="s">
        <v>109</v>
      </c>
      <c r="B89" s="16">
        <v>2230</v>
      </c>
      <c r="C89" s="17">
        <v>86368</v>
      </c>
      <c r="D89" s="14" t="str">
        <f>[1]!СумаПрописом(C89)</f>
        <v>Вiсiмдесят шiсть тисяч триста шiстдесят вiсiм гривень 00 копiйок</v>
      </c>
      <c r="E89" s="13" t="s">
        <v>35</v>
      </c>
      <c r="F89" s="2" t="s">
        <v>43</v>
      </c>
      <c r="G89" s="22" t="s">
        <v>108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29.25" customHeight="1">
      <c r="A90" s="19" t="s">
        <v>110</v>
      </c>
      <c r="B90" s="16">
        <v>2230</v>
      </c>
      <c r="C90" s="17">
        <v>68600</v>
      </c>
      <c r="D90" s="14" t="str">
        <f>[1]!СумаПрописом(C90)</f>
        <v>Шiстдесят вiсiм тисяч шiстсот гривень 00 копiйок</v>
      </c>
      <c r="E90" s="13" t="s">
        <v>35</v>
      </c>
      <c r="F90" s="2" t="s">
        <v>43</v>
      </c>
      <c r="G90" s="22" t="s">
        <v>156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3" customFormat="1" ht="31.5">
      <c r="A91" s="38" t="s">
        <v>215</v>
      </c>
      <c r="B91" s="40"/>
      <c r="C91" s="49">
        <f>SUM(C89:C90)</f>
        <v>154968</v>
      </c>
      <c r="D91" s="53" t="str">
        <f>[1]!СумаПрописом(C91)</f>
        <v>Сто п`ятдесят чотири тисячi дев`ятсот шiстдесят вiсiм гривень 00 копiйок</v>
      </c>
      <c r="E91" s="41"/>
      <c r="F91" s="42"/>
      <c r="G91" s="5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s="3" customFormat="1" ht="15">
      <c r="A92" s="39">
        <v>2240</v>
      </c>
      <c r="B92" s="43"/>
      <c r="C92" s="36"/>
      <c r="D92" s="44"/>
      <c r="E92" s="45"/>
      <c r="F92" s="46"/>
      <c r="G92" s="50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36">
      <c r="A93" s="19" t="s">
        <v>102</v>
      </c>
      <c r="B93" s="16">
        <v>2240</v>
      </c>
      <c r="C93" s="17">
        <v>67456</v>
      </c>
      <c r="D93" s="14" t="str">
        <f>[1]!СумаПрописом(C93)</f>
        <v>Шiстдесят сiм тисяч чотириста п`ятдесят шiсть гривень 00 копiйок</v>
      </c>
      <c r="E93" s="13" t="s">
        <v>38</v>
      </c>
      <c r="F93" s="2" t="s">
        <v>42</v>
      </c>
      <c r="G93" s="22" t="s">
        <v>30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33.75">
      <c r="A94" s="19" t="s">
        <v>103</v>
      </c>
      <c r="B94" s="16">
        <v>2240</v>
      </c>
      <c r="C94" s="17">
        <v>48700</v>
      </c>
      <c r="D94" s="14" t="str">
        <f>[1]!СумаПрописом(C94)</f>
        <v>Сорок вiсiм тисяч сiмсот гривень 00 копiйок</v>
      </c>
      <c r="E94" s="13" t="s">
        <v>38</v>
      </c>
      <c r="F94" s="2" t="s">
        <v>42</v>
      </c>
      <c r="G94" s="22" t="s">
        <v>104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36">
      <c r="A95" s="19" t="s">
        <v>157</v>
      </c>
      <c r="B95" s="16">
        <v>2240</v>
      </c>
      <c r="C95" s="17">
        <v>44000</v>
      </c>
      <c r="D95" s="14" t="str">
        <f>[1]!СумаПрописом(C95)</f>
        <v>Сорок чотири тисячi гривень 00 копiйок</v>
      </c>
      <c r="E95" s="13" t="s">
        <v>38</v>
      </c>
      <c r="F95" s="2" t="s">
        <v>42</v>
      </c>
      <c r="G95" s="22" t="s">
        <v>158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3" customFormat="1" ht="42.75" customHeight="1">
      <c r="A96" s="19" t="s">
        <v>69</v>
      </c>
      <c r="B96" s="16">
        <v>2240</v>
      </c>
      <c r="C96" s="17">
        <v>10000</v>
      </c>
      <c r="D96" s="14" t="str">
        <f>[1]!СумаПрописом(C96)</f>
        <v>Десять тисяч гривень 00 копiйок</v>
      </c>
      <c r="E96" s="13" t="s">
        <v>38</v>
      </c>
      <c r="F96" s="2" t="s">
        <v>42</v>
      </c>
      <c r="G96" s="22" t="s">
        <v>29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33.75">
      <c r="A97" s="19" t="s">
        <v>70</v>
      </c>
      <c r="B97" s="16">
        <v>2240</v>
      </c>
      <c r="C97" s="17">
        <v>12000</v>
      </c>
      <c r="D97" s="14" t="str">
        <f>[1]!СумаПрописом(C97)</f>
        <v>Дванадцять тисяч гривень 00 копiйок</v>
      </c>
      <c r="E97" s="13" t="s">
        <v>38</v>
      </c>
      <c r="F97" s="2" t="s">
        <v>42</v>
      </c>
      <c r="G97" s="22" t="s">
        <v>27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33.75">
      <c r="A98" s="19" t="s">
        <v>76</v>
      </c>
      <c r="B98" s="16">
        <v>2240</v>
      </c>
      <c r="C98" s="17">
        <v>5000</v>
      </c>
      <c r="D98" s="14" t="str">
        <f>[1]!СумаПрописом(C98)</f>
        <v>П`ять тисяч гривень 00 копiйок</v>
      </c>
      <c r="E98" s="13" t="s">
        <v>38</v>
      </c>
      <c r="F98" s="2" t="s">
        <v>42</v>
      </c>
      <c r="G98" s="22" t="s">
        <v>4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33.75">
      <c r="A99" s="19" t="s">
        <v>105</v>
      </c>
      <c r="B99" s="16">
        <v>2240</v>
      </c>
      <c r="C99" s="17">
        <v>30000</v>
      </c>
      <c r="D99" s="14" t="str">
        <f>[1]!СумаПрописом(C99)</f>
        <v>Тридцять тисяч гривень 00 копiйок</v>
      </c>
      <c r="E99" s="13" t="s">
        <v>38</v>
      </c>
      <c r="F99" s="2" t="s">
        <v>42</v>
      </c>
      <c r="G99" s="22" t="s">
        <v>28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3" customFormat="1" ht="24" customHeight="1">
      <c r="A100" s="19" t="s">
        <v>111</v>
      </c>
      <c r="B100" s="16">
        <v>2240</v>
      </c>
      <c r="C100" s="17">
        <v>14000</v>
      </c>
      <c r="D100" s="14" t="str">
        <f>[1]!СумаПрописом(C100)</f>
        <v>Чотирнадцять тисяч гривень 00 копiйок</v>
      </c>
      <c r="E100" s="13"/>
      <c r="F100" s="2"/>
      <c r="G100" s="22" t="s">
        <v>159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33.75">
      <c r="A101" s="34" t="s">
        <v>71</v>
      </c>
      <c r="B101" s="16">
        <v>2240</v>
      </c>
      <c r="C101" s="17">
        <v>11000</v>
      </c>
      <c r="D101" s="14" t="str">
        <f>[1]!СумаПрописом(C101)</f>
        <v>Одинадцять тисяч гривень 00 копiйок</v>
      </c>
      <c r="E101" s="13" t="s">
        <v>38</v>
      </c>
      <c r="F101" s="2" t="s">
        <v>50</v>
      </c>
      <c r="G101" s="22" t="s">
        <v>36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33" customHeight="1">
      <c r="A102" s="19" t="s">
        <v>163</v>
      </c>
      <c r="B102" s="16">
        <v>2240</v>
      </c>
      <c r="C102" s="17">
        <v>29000</v>
      </c>
      <c r="D102" s="14" t="str">
        <f>[1]!СумаПрописом(C102)</f>
        <v>Двадцять дев`ять тисяч гривень 00 копiйок</v>
      </c>
      <c r="E102" s="23" t="s">
        <v>38</v>
      </c>
      <c r="F102" s="2" t="s">
        <v>50</v>
      </c>
      <c r="G102" s="22" t="s">
        <v>5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84" customHeight="1">
      <c r="A103" s="19" t="s">
        <v>164</v>
      </c>
      <c r="B103" s="16">
        <v>2240</v>
      </c>
      <c r="C103" s="27">
        <f>36916+19800</f>
        <v>56716</v>
      </c>
      <c r="D103" s="14" t="str">
        <f>[1]!СумаПрописом(C103)</f>
        <v>П`ятдесят шiсть тисяч сiмсот шiстнадцять гривень 00 копiйок</v>
      </c>
      <c r="E103" s="23" t="s">
        <v>38</v>
      </c>
      <c r="F103" s="2" t="s">
        <v>50</v>
      </c>
      <c r="G103" s="22" t="s">
        <v>171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3" customFormat="1" ht="45.75" customHeight="1">
      <c r="A104" s="19" t="s">
        <v>78</v>
      </c>
      <c r="B104" s="16">
        <v>2240</v>
      </c>
      <c r="C104" s="17">
        <v>29420</v>
      </c>
      <c r="D104" s="14" t="str">
        <f>[1]!СумаПрописом(C104)</f>
        <v>Двадцять дев`ять тисяч чотириста двадцять гривень 00 копiйок</v>
      </c>
      <c r="E104" s="23" t="s">
        <v>38</v>
      </c>
      <c r="F104" s="2" t="s">
        <v>42</v>
      </c>
      <c r="G104" s="22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3" customFormat="1" ht="45.75" customHeight="1">
      <c r="A105" s="19" t="s">
        <v>79</v>
      </c>
      <c r="B105" s="16">
        <v>2240</v>
      </c>
      <c r="C105" s="17">
        <v>89920</v>
      </c>
      <c r="D105" s="14" t="str">
        <f>[1]!СумаПрописом(C105)</f>
        <v>Вiсiмдесят дев`ять тисяч дев`ятсот двадцять гривень 00 копiйок</v>
      </c>
      <c r="E105" s="13" t="s">
        <v>35</v>
      </c>
      <c r="F105" s="2" t="s">
        <v>42</v>
      </c>
      <c r="G105" s="22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39.75" customHeight="1">
      <c r="A106" s="19" t="s">
        <v>80</v>
      </c>
      <c r="B106" s="16">
        <v>2240</v>
      </c>
      <c r="C106" s="17">
        <v>18588</v>
      </c>
      <c r="D106" s="14" t="str">
        <f>[1]!СумаПрописом(C106)</f>
        <v>Вiсiмнадцять тисяч п`ятсот вiсiмдесят вiсiм гривень 00 копiйок</v>
      </c>
      <c r="E106" s="13" t="s">
        <v>38</v>
      </c>
      <c r="F106" s="2" t="s">
        <v>42</v>
      </c>
      <c r="G106" s="16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3" customFormat="1" ht="63" customHeight="1">
      <c r="A107" s="19" t="s">
        <v>165</v>
      </c>
      <c r="B107" s="16">
        <v>2240</v>
      </c>
      <c r="C107" s="17">
        <v>100000</v>
      </c>
      <c r="D107" s="14" t="str">
        <f>[1]!СумаПрописом(C107)</f>
        <v>Сто тисяч гривень 00 копiйок</v>
      </c>
      <c r="E107" s="13" t="s">
        <v>38</v>
      </c>
      <c r="F107" s="2" t="s">
        <v>45</v>
      </c>
      <c r="G107" s="15" t="s">
        <v>172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3" customFormat="1" ht="31.5">
      <c r="A108" s="38" t="s">
        <v>215</v>
      </c>
      <c r="B108" s="40"/>
      <c r="C108" s="49">
        <f>SUM(C93:C107)</f>
        <v>565800</v>
      </c>
      <c r="D108" s="53" t="str">
        <f>[1]!СумаПрописом(C108)</f>
        <v>П`ятсот шiстдесят п`ять тисяч вiсiмсот гривень 00 копiйок</v>
      </c>
      <c r="E108" s="41"/>
      <c r="F108" s="42"/>
      <c r="G108" s="51" t="s">
        <v>221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3" customFormat="1" ht="15">
      <c r="A109" s="39">
        <v>2250</v>
      </c>
      <c r="B109" s="43"/>
      <c r="C109" s="36"/>
      <c r="D109" s="44"/>
      <c r="E109" s="45"/>
      <c r="F109" s="46"/>
      <c r="G109" s="50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3" customFormat="1" ht="42.75" customHeight="1">
      <c r="A110" s="15" t="s">
        <v>72</v>
      </c>
      <c r="B110" s="16">
        <v>2250</v>
      </c>
      <c r="C110" s="17">
        <v>34560</v>
      </c>
      <c r="D110" s="14" t="str">
        <f>[1]!СумаПрописом(C110)</f>
        <v>Тридцять чотири тисячi п`ятсот шiстдесят гривень 00 копiйок</v>
      </c>
      <c r="E110" s="13" t="s">
        <v>38</v>
      </c>
      <c r="F110" s="2" t="s">
        <v>50</v>
      </c>
      <c r="G110" s="22" t="s">
        <v>32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3" customFormat="1" ht="21">
      <c r="A111" s="38" t="s">
        <v>215</v>
      </c>
      <c r="B111" s="40"/>
      <c r="C111" s="49">
        <f>SUM(C110)</f>
        <v>34560</v>
      </c>
      <c r="D111" s="53" t="str">
        <f>[1]!СумаПрописом(C111)</f>
        <v>Тридцять чотири тисячi п`ятсот шiстдесят гривень 00 копiйок</v>
      </c>
      <c r="E111" s="41"/>
      <c r="F111" s="42"/>
      <c r="G111" s="5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3" customFormat="1" ht="15">
      <c r="A112" s="39">
        <v>2271</v>
      </c>
      <c r="B112" s="43"/>
      <c r="C112" s="36"/>
      <c r="D112" s="44"/>
      <c r="E112" s="45"/>
      <c r="F112" s="46"/>
      <c r="G112" s="50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3" customFormat="1" ht="34.5" customHeight="1">
      <c r="A113" s="15" t="s">
        <v>169</v>
      </c>
      <c r="B113" s="16">
        <v>2271</v>
      </c>
      <c r="C113" s="17">
        <v>197937</v>
      </c>
      <c r="D113" s="14" t="str">
        <f>[1]!СумаПрописом(C113)</f>
        <v>Сто дев`яносто сiм тисяч дев`ятсот тридцять сiм гривень 00 копiйок</v>
      </c>
      <c r="E113" s="13" t="s">
        <v>38</v>
      </c>
      <c r="F113" s="2" t="s">
        <v>170</v>
      </c>
      <c r="G113" s="28" t="s">
        <v>180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s="3" customFormat="1" ht="31.5">
      <c r="A114" s="38" t="s">
        <v>216</v>
      </c>
      <c r="B114" s="40"/>
      <c r="C114" s="49">
        <f>SUM(C113)</f>
        <v>197937</v>
      </c>
      <c r="D114" s="53" t="str">
        <f>[1]!СумаПрописом(C114)</f>
        <v>Сто дев`яносто сiм тисяч дев`ятсот тридцять сiм гривень 00 копiйок</v>
      </c>
      <c r="E114" s="41"/>
      <c r="F114" s="42"/>
      <c r="G114" s="51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s="3" customFormat="1" ht="15">
      <c r="A115" s="39">
        <v>2250</v>
      </c>
      <c r="B115" s="43"/>
      <c r="C115" s="36"/>
      <c r="D115" s="44"/>
      <c r="E115" s="45"/>
      <c r="F115" s="46"/>
      <c r="G115" s="50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s="3" customFormat="1" ht="30.75" customHeight="1">
      <c r="A116" s="15" t="s">
        <v>73</v>
      </c>
      <c r="B116" s="16">
        <v>2274</v>
      </c>
      <c r="C116" s="17">
        <v>349506</v>
      </c>
      <c r="D116" s="14" t="str">
        <f>[1]!СумаПрописом(C116)</f>
        <v>Триста сорок дев`ять тисяч п`ятсот шiсть гривень 00 копiйок</v>
      </c>
      <c r="E116" s="13" t="s">
        <v>38</v>
      </c>
      <c r="F116" s="2" t="s">
        <v>42</v>
      </c>
      <c r="G116" s="22" t="s">
        <v>37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s="3" customFormat="1" ht="31.5">
      <c r="A117" s="38" t="s">
        <v>215</v>
      </c>
      <c r="B117" s="40"/>
      <c r="C117" s="49">
        <f>SUM(C116)</f>
        <v>349506</v>
      </c>
      <c r="D117" s="53" t="str">
        <f>[1]!СумаПрописом(C117)</f>
        <v>Триста сорок дев`ять тисяч п`ятсот шiсть гривень 00 копiйок</v>
      </c>
      <c r="E117" s="41"/>
      <c r="F117" s="42"/>
      <c r="G117" s="51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s="3" customFormat="1" ht="15">
      <c r="A118" s="39">
        <v>2282</v>
      </c>
      <c r="B118" s="43"/>
      <c r="C118" s="36"/>
      <c r="D118" s="44"/>
      <c r="E118" s="45"/>
      <c r="F118" s="46"/>
      <c r="G118" s="50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42" customHeight="1">
      <c r="A119" s="19" t="s">
        <v>74</v>
      </c>
      <c r="B119" s="16">
        <v>2282</v>
      </c>
      <c r="C119" s="17">
        <f>5375+2700</f>
        <v>8075</v>
      </c>
      <c r="D119" s="14" t="str">
        <f>[1]!СумаПрописом(C119)</f>
        <v>Вiсiм тисяч сiмдесят п`ять гривень 00 копiйок</v>
      </c>
      <c r="E119" s="23" t="s">
        <v>38</v>
      </c>
      <c r="F119" s="2" t="s">
        <v>50</v>
      </c>
      <c r="G119" s="22" t="s">
        <v>31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39" customHeight="1">
      <c r="A120" s="19" t="s">
        <v>75</v>
      </c>
      <c r="B120" s="16">
        <v>2282</v>
      </c>
      <c r="C120" s="17">
        <f>57700-2700</f>
        <v>55000</v>
      </c>
      <c r="D120" s="14" t="str">
        <f>[1]!СумаПрописом(C120)</f>
        <v>П`ятдесят п`ять тисяч гривень 00 копiйок</v>
      </c>
      <c r="E120" s="23" t="s">
        <v>38</v>
      </c>
      <c r="F120" s="2" t="s">
        <v>50</v>
      </c>
      <c r="G120" s="22" t="s">
        <v>33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s="3" customFormat="1" ht="21">
      <c r="A121" s="38" t="s">
        <v>217</v>
      </c>
      <c r="B121" s="40"/>
      <c r="C121" s="49">
        <f>SUM(C119:C120)</f>
        <v>63075</v>
      </c>
      <c r="D121" s="53" t="str">
        <f>[1]!СумаПрописом(C121)</f>
        <v>Шiстдесят три тисячi сiмдесят п`ять гривень 00 копiйок</v>
      </c>
      <c r="E121" s="41"/>
      <c r="F121" s="42"/>
      <c r="G121" s="5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s="3" customFormat="1" ht="15">
      <c r="A122" s="39">
        <v>2730</v>
      </c>
      <c r="B122" s="43"/>
      <c r="C122" s="36"/>
      <c r="D122" s="44"/>
      <c r="E122" s="45"/>
      <c r="F122" s="46"/>
      <c r="G122" s="50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s="3" customFormat="1" ht="39" customHeight="1">
      <c r="A123" s="19" t="s">
        <v>209</v>
      </c>
      <c r="B123" s="16">
        <v>2730</v>
      </c>
      <c r="C123" s="17">
        <f>5000</f>
        <v>5000</v>
      </c>
      <c r="D123" s="14" t="str">
        <f>[1]!СумаПрописом(C123)</f>
        <v>П`ять тисяч гривень 00 копiйок</v>
      </c>
      <c r="E123" s="23" t="s">
        <v>38</v>
      </c>
      <c r="F123" s="2" t="s">
        <v>44</v>
      </c>
      <c r="G123" s="22" t="s">
        <v>188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s="3" customFormat="1" ht="48.75" customHeight="1">
      <c r="A124" s="19" t="s">
        <v>190</v>
      </c>
      <c r="B124" s="16">
        <v>2730</v>
      </c>
      <c r="C124" s="17">
        <f>19500-5000</f>
        <v>14500</v>
      </c>
      <c r="D124" s="14" t="str">
        <f>[1]!СумаПрописом(C124)</f>
        <v>Чотирнадцять тисяч п`ятсот гривень 00 копiйок</v>
      </c>
      <c r="E124" s="23" t="s">
        <v>38</v>
      </c>
      <c r="F124" s="2" t="s">
        <v>44</v>
      </c>
      <c r="G124" s="22" t="s">
        <v>188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s="3" customFormat="1" ht="51.75" customHeight="1">
      <c r="A125" s="19" t="s">
        <v>192</v>
      </c>
      <c r="B125" s="16">
        <v>2730</v>
      </c>
      <c r="C125" s="17">
        <v>4500</v>
      </c>
      <c r="D125" s="14" t="str">
        <f>[1]!СумаПрописом(C125)</f>
        <v>Чотири тисячi п`ятсот гривень 00 копiйок</v>
      </c>
      <c r="E125" s="23" t="s">
        <v>38</v>
      </c>
      <c r="F125" s="2" t="s">
        <v>44</v>
      </c>
      <c r="G125" s="22" t="s">
        <v>188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s="3" customFormat="1" ht="51.75" customHeight="1">
      <c r="A126" s="19" t="s">
        <v>191</v>
      </c>
      <c r="B126" s="16">
        <v>2730</v>
      </c>
      <c r="C126" s="17">
        <v>4800</v>
      </c>
      <c r="D126" s="14" t="str">
        <f>[1]!СумаПрописом(C126)</f>
        <v>Чотири тисячi вiсiмсот гривень 00 копiйок</v>
      </c>
      <c r="E126" s="23" t="s">
        <v>38</v>
      </c>
      <c r="F126" s="2" t="s">
        <v>44</v>
      </c>
      <c r="G126" s="22" t="s">
        <v>188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s="3" customFormat="1" ht="48" customHeight="1">
      <c r="A127" s="19" t="s">
        <v>193</v>
      </c>
      <c r="B127" s="16">
        <v>2730</v>
      </c>
      <c r="C127" s="17">
        <v>7800</v>
      </c>
      <c r="D127" s="14" t="str">
        <f>[1]!СумаПрописом(C127)</f>
        <v>Сiм тисяч вiсiмсот гривень 00 копiйок</v>
      </c>
      <c r="E127" s="23" t="s">
        <v>38</v>
      </c>
      <c r="F127" s="2" t="s">
        <v>44</v>
      </c>
      <c r="G127" s="22" t="s">
        <v>188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s="3" customFormat="1" ht="54" customHeight="1">
      <c r="A128" s="19" t="s">
        <v>195</v>
      </c>
      <c r="B128" s="16">
        <v>2730</v>
      </c>
      <c r="C128" s="17">
        <v>4800</v>
      </c>
      <c r="D128" s="14" t="str">
        <f>[1]!СумаПрописом(C128)</f>
        <v>Чотири тисячi вiсiмсот гривень 00 копiйок</v>
      </c>
      <c r="E128" s="23" t="s">
        <v>38</v>
      </c>
      <c r="F128" s="2" t="s">
        <v>44</v>
      </c>
      <c r="G128" s="22" t="s">
        <v>188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s="3" customFormat="1" ht="49.5" customHeight="1">
      <c r="A129" s="19" t="s">
        <v>189</v>
      </c>
      <c r="B129" s="16">
        <v>2730</v>
      </c>
      <c r="C129" s="17">
        <v>19600</v>
      </c>
      <c r="D129" s="14" t="str">
        <f>[1]!СумаПрописом(C129)</f>
        <v>Дев`ятнадцять тисяч шiстсот гривень 00 копiйок</v>
      </c>
      <c r="E129" s="23" t="s">
        <v>38</v>
      </c>
      <c r="F129" s="2" t="s">
        <v>44</v>
      </c>
      <c r="G129" s="22" t="s">
        <v>188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s="3" customFormat="1" ht="23.25" customHeight="1">
      <c r="A130" s="19" t="s">
        <v>194</v>
      </c>
      <c r="B130" s="16">
        <v>2730</v>
      </c>
      <c r="C130" s="17">
        <v>5000</v>
      </c>
      <c r="D130" s="14" t="str">
        <f>[1]!СумаПрописом(C130)</f>
        <v>П`ять тисяч гривень 00 копiйок</v>
      </c>
      <c r="E130" s="23" t="s">
        <v>38</v>
      </c>
      <c r="F130" s="2" t="s">
        <v>44</v>
      </c>
      <c r="G130" s="22" t="s">
        <v>188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s="3" customFormat="1" ht="23.25" customHeight="1">
      <c r="A131" s="19" t="s">
        <v>199</v>
      </c>
      <c r="B131" s="16">
        <v>2730</v>
      </c>
      <c r="C131" s="17">
        <v>4000</v>
      </c>
      <c r="D131" s="14" t="str">
        <f>[1]!СумаПрописом(C131)</f>
        <v>Чотири тисячi гривень 00 копiйок</v>
      </c>
      <c r="E131" s="23" t="s">
        <v>38</v>
      </c>
      <c r="F131" s="2" t="s">
        <v>44</v>
      </c>
      <c r="G131" s="22" t="s">
        <v>188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s="3" customFormat="1" ht="21">
      <c r="A132" s="38" t="s">
        <v>218</v>
      </c>
      <c r="B132" s="40"/>
      <c r="C132" s="49">
        <f>SUM(C123:C131)</f>
        <v>70000</v>
      </c>
      <c r="D132" s="53" t="str">
        <f>[1]!СумаПрописом(C132)</f>
        <v>Сiмдесят тисяч гривень 00 копiйок</v>
      </c>
      <c r="E132" s="41"/>
      <c r="F132" s="42"/>
      <c r="G132" s="5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s="3" customFormat="1" ht="15">
      <c r="A133" s="39">
        <v>3110</v>
      </c>
      <c r="B133" s="43"/>
      <c r="C133" s="36"/>
      <c r="D133" s="44"/>
      <c r="E133" s="45"/>
      <c r="F133" s="46"/>
      <c r="G133" s="50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s="3" customFormat="1" ht="23.25" customHeight="1">
      <c r="A134" s="15" t="s">
        <v>210</v>
      </c>
      <c r="B134" s="16">
        <v>3110</v>
      </c>
      <c r="C134" s="17">
        <f>52000-7500-1500</f>
        <v>43000</v>
      </c>
      <c r="D134" s="14" t="str">
        <f>[1]!СумаПрописом(C134)</f>
        <v>Сорок три тисячi гривень 00 копiйок</v>
      </c>
      <c r="E134" s="23" t="s">
        <v>38</v>
      </c>
      <c r="F134" s="2" t="s">
        <v>43</v>
      </c>
      <c r="G134" s="22" t="s">
        <v>203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s="3" customFormat="1" ht="23.25" customHeight="1">
      <c r="A135" s="15" t="s">
        <v>211</v>
      </c>
      <c r="B135" s="16">
        <v>3110</v>
      </c>
      <c r="C135" s="17">
        <f>7500</f>
        <v>7500</v>
      </c>
      <c r="D135" s="14" t="str">
        <f>[1]!СумаПрописом(C135)</f>
        <v>Сiм тисяч п`ятсот гривень 00 копiйок</v>
      </c>
      <c r="E135" s="23" t="s">
        <v>38</v>
      </c>
      <c r="F135" s="2" t="s">
        <v>44</v>
      </c>
      <c r="G135" s="22" t="s">
        <v>212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29.25" customHeight="1">
      <c r="A136" s="19" t="s">
        <v>228</v>
      </c>
      <c r="B136" s="16">
        <v>3110</v>
      </c>
      <c r="C136" s="17">
        <f>25500+1500</f>
        <v>27000</v>
      </c>
      <c r="D136" s="14" t="str">
        <f>[1]!СумаПрописом(C136)</f>
        <v>Двадцять сiм тисяч гривень 00 копiйок</v>
      </c>
      <c r="E136" s="23" t="s">
        <v>35</v>
      </c>
      <c r="F136" s="2" t="s">
        <v>45</v>
      </c>
      <c r="G136" s="22" t="s">
        <v>232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s="3" customFormat="1" ht="29.25" customHeight="1">
      <c r="A137" s="19" t="s">
        <v>228</v>
      </c>
      <c r="B137" s="16">
        <v>3110</v>
      </c>
      <c r="C137" s="17">
        <v>27000</v>
      </c>
      <c r="D137" s="14" t="str">
        <f>[1]!СумаПрописом(C137)</f>
        <v>Двадцять сiм тисяч гривень 00 копiйок</v>
      </c>
      <c r="E137" s="23" t="s">
        <v>38</v>
      </c>
      <c r="F137" s="2" t="s">
        <v>45</v>
      </c>
      <c r="G137" s="22" t="s">
        <v>233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s="3" customFormat="1" ht="45" customHeight="1">
      <c r="A138" s="19" t="s">
        <v>229</v>
      </c>
      <c r="B138" s="16">
        <v>3110</v>
      </c>
      <c r="C138" s="17">
        <v>25500</v>
      </c>
      <c r="D138" s="14" t="str">
        <f>[1]!СумаПрописом(C138)</f>
        <v>Двадцять п`ять тисяч п`ятсот гривень 00 копiйок</v>
      </c>
      <c r="E138" s="23" t="s">
        <v>35</v>
      </c>
      <c r="F138" s="2" t="s">
        <v>45</v>
      </c>
      <c r="G138" s="22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s="3" customFormat="1" ht="46.5" customHeight="1">
      <c r="A139" s="19" t="s">
        <v>230</v>
      </c>
      <c r="B139" s="16">
        <v>3110</v>
      </c>
      <c r="C139" s="17">
        <v>16500</v>
      </c>
      <c r="D139" s="14" t="str">
        <f>[1]!СумаПрописом(C139)</f>
        <v>Шiстнадцять тисяч п`ятсот гривень 00 копiйок</v>
      </c>
      <c r="E139" s="23" t="s">
        <v>35</v>
      </c>
      <c r="F139" s="2" t="s">
        <v>45</v>
      </c>
      <c r="G139" s="22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s="3" customFormat="1" ht="29.25" customHeight="1">
      <c r="A140" s="19" t="s">
        <v>231</v>
      </c>
      <c r="B140" s="16">
        <v>3110</v>
      </c>
      <c r="C140" s="17">
        <v>53000</v>
      </c>
      <c r="D140" s="14" t="str">
        <f>[1]!СумаПрописом(C140)</f>
        <v>П`ятдесят три тисячi гривень 00 копiйок</v>
      </c>
      <c r="E140" s="23" t="s">
        <v>35</v>
      </c>
      <c r="F140" s="2" t="s">
        <v>45</v>
      </c>
      <c r="G140" s="22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s="3" customFormat="1" ht="21">
      <c r="A141" s="38" t="s">
        <v>219</v>
      </c>
      <c r="B141" s="40"/>
      <c r="C141" s="49">
        <f>SUM(C134:C140)</f>
        <v>199500</v>
      </c>
      <c r="D141" s="53" t="str">
        <f>[1]!СумаПрописом(C141)</f>
        <v>Сто дев`яносто дев`ять тисяч п`ятсот гривень 00 копiйок</v>
      </c>
      <c r="E141" s="41"/>
      <c r="F141" s="42"/>
      <c r="G141" s="5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s="3" customFormat="1" ht="15">
      <c r="A142" s="39">
        <v>3132</v>
      </c>
      <c r="B142" s="43"/>
      <c r="C142" s="36"/>
      <c r="D142" s="44"/>
      <c r="E142" s="45"/>
      <c r="F142" s="46"/>
      <c r="G142" s="50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s="3" customFormat="1" ht="48.75" customHeight="1">
      <c r="A143" s="19" t="s">
        <v>166</v>
      </c>
      <c r="B143" s="16">
        <v>3132</v>
      </c>
      <c r="C143" s="17">
        <f>450000-122000+70000</f>
        <v>398000</v>
      </c>
      <c r="D143" s="14" t="str">
        <f>[1]!СумаПрописом(C143)</f>
        <v>Триста дев`яносто вiсiм тисяч гривень 00 копiйок</v>
      </c>
      <c r="E143" s="23" t="s">
        <v>38</v>
      </c>
      <c r="F143" s="2" t="s">
        <v>43</v>
      </c>
      <c r="G143" s="28" t="s">
        <v>173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s="3" customFormat="1" ht="62.25" customHeight="1">
      <c r="A144" s="19" t="s">
        <v>167</v>
      </c>
      <c r="B144" s="16">
        <v>3132</v>
      </c>
      <c r="C144" s="17">
        <f>257700-70000</f>
        <v>187700</v>
      </c>
      <c r="D144" s="14" t="str">
        <f>[1]!СумаПрописом(C144)</f>
        <v>Сто вiсiмдесят сiм тисяч сiмсот гривень 00 копiйок</v>
      </c>
      <c r="E144" s="23" t="s">
        <v>38</v>
      </c>
      <c r="F144" s="2" t="s">
        <v>43</v>
      </c>
      <c r="G144" s="28" t="s">
        <v>173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s="3" customFormat="1" ht="54" customHeight="1">
      <c r="A145" s="19" t="s">
        <v>168</v>
      </c>
      <c r="B145" s="16">
        <v>3132</v>
      </c>
      <c r="C145" s="17">
        <v>63257</v>
      </c>
      <c r="D145" s="14" t="str">
        <f>[1]!СумаПрописом(C145)</f>
        <v>Шiстдесят три тисячi двiстi п`ятдесят сiм гривень 00 копiйок</v>
      </c>
      <c r="E145" s="23" t="s">
        <v>38</v>
      </c>
      <c r="F145" s="2" t="s">
        <v>43</v>
      </c>
      <c r="G145" s="28" t="s">
        <v>173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s="3" customFormat="1" ht="31.5">
      <c r="A146" s="38" t="s">
        <v>219</v>
      </c>
      <c r="B146" s="40"/>
      <c r="C146" s="49">
        <f>SUM(C143:C145)</f>
        <v>648957</v>
      </c>
      <c r="D146" s="53" t="str">
        <f>[1]!СумаПрописом(C146)</f>
        <v>Шiстсот сорок вiсiм тисяч дев`ятсот п`ятдесят сiм гривень 00 копiйок</v>
      </c>
      <c r="E146" s="41"/>
      <c r="F146" s="42"/>
      <c r="G146" s="51" t="s">
        <v>234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5">
      <c r="A147" s="30"/>
      <c r="B147" s="31"/>
      <c r="C147" s="32"/>
      <c r="D147" s="32"/>
      <c r="E147" s="31"/>
      <c r="F147" s="31"/>
      <c r="G147" s="3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5">
      <c r="A148" s="10" t="s">
        <v>83</v>
      </c>
      <c r="B148" s="11"/>
      <c r="C148" s="59" t="s">
        <v>77</v>
      </c>
      <c r="D148" s="59"/>
      <c r="E148" s="11"/>
      <c r="F148" s="11"/>
      <c r="G148" s="1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5">
      <c r="A149" s="10"/>
      <c r="B149" s="11"/>
      <c r="C149" s="12"/>
      <c r="D149" s="12"/>
      <c r="E149" s="11"/>
      <c r="F149" s="11"/>
      <c r="G149" s="1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5">
      <c r="A150" s="10"/>
      <c r="B150" s="11"/>
      <c r="C150" s="12"/>
      <c r="D150" s="12"/>
      <c r="E150" s="11"/>
      <c r="F150" s="11"/>
      <c r="G150" s="1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5">
      <c r="A151" s="10"/>
      <c r="B151" s="11"/>
      <c r="C151" s="12"/>
      <c r="D151" s="12"/>
      <c r="E151" s="11"/>
      <c r="F151" s="11"/>
      <c r="G151" s="1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5">
      <c r="A152" s="10"/>
      <c r="B152" s="11"/>
      <c r="C152" s="12"/>
      <c r="D152" s="12"/>
      <c r="E152" s="11"/>
      <c r="F152" s="11"/>
      <c r="G152" s="1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5">
      <c r="A153" s="10"/>
      <c r="B153" s="11"/>
      <c r="C153" s="12"/>
      <c r="D153" s="12"/>
      <c r="E153" s="11"/>
      <c r="F153" s="11"/>
      <c r="G153" s="1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5">
      <c r="A154" s="10"/>
      <c r="B154" s="11"/>
      <c r="C154" s="12"/>
      <c r="D154" s="12"/>
      <c r="E154" s="11"/>
      <c r="F154" s="11"/>
      <c r="G154" s="11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>
      <c r="A155" s="10"/>
      <c r="B155" s="11"/>
      <c r="C155" s="12"/>
      <c r="D155" s="12"/>
      <c r="E155" s="11"/>
      <c r="F155" s="11"/>
      <c r="G155" s="1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5">
      <c r="A156" s="10"/>
      <c r="B156" s="11"/>
      <c r="C156" s="12"/>
      <c r="D156" s="12"/>
      <c r="E156" s="11"/>
      <c r="F156" s="11"/>
      <c r="G156" s="11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15">
      <c r="A157" s="10"/>
      <c r="B157" s="11"/>
      <c r="C157" s="12"/>
      <c r="D157" s="12"/>
      <c r="E157" s="11"/>
      <c r="F157" s="11"/>
      <c r="G157" s="1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5">
      <c r="A158" s="10"/>
      <c r="B158" s="11"/>
      <c r="C158" s="12"/>
      <c r="D158" s="12"/>
      <c r="E158" s="11"/>
      <c r="F158" s="11"/>
      <c r="G158" s="1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5">
      <c r="A159" s="10"/>
      <c r="B159" s="11"/>
      <c r="C159" s="12"/>
      <c r="D159" s="12"/>
      <c r="E159" s="11"/>
      <c r="F159" s="11"/>
      <c r="G159" s="1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5">
      <c r="A160" s="10"/>
      <c r="B160" s="11"/>
      <c r="C160" s="12"/>
      <c r="D160" s="12"/>
      <c r="E160" s="11"/>
      <c r="F160" s="11"/>
      <c r="G160" s="11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5">
      <c r="A161" s="10"/>
      <c r="B161" s="11"/>
      <c r="C161" s="12"/>
      <c r="D161" s="12"/>
      <c r="E161" s="11"/>
      <c r="F161" s="11"/>
      <c r="G161" s="11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5">
      <c r="A162" s="10"/>
      <c r="B162" s="11"/>
      <c r="C162" s="12"/>
      <c r="D162" s="12"/>
      <c r="E162" s="11"/>
      <c r="F162" s="11"/>
      <c r="G162" s="11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5">
      <c r="A163" s="10"/>
      <c r="B163" s="11"/>
      <c r="C163" s="12"/>
      <c r="D163" s="12"/>
      <c r="E163" s="11"/>
      <c r="F163" s="11"/>
      <c r="G163" s="11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">
      <c r="A164" s="10"/>
      <c r="B164" s="11"/>
      <c r="C164" s="12"/>
      <c r="D164" s="12"/>
      <c r="E164" s="11"/>
      <c r="F164" s="11"/>
      <c r="G164" s="1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5">
      <c r="A165" s="10"/>
      <c r="B165" s="11"/>
      <c r="C165" s="12"/>
      <c r="D165" s="12"/>
      <c r="E165" s="11"/>
      <c r="F165" s="11"/>
      <c r="G165" s="11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15">
      <c r="A166" s="10"/>
      <c r="B166" s="11"/>
      <c r="C166" s="12"/>
      <c r="D166" s="12"/>
      <c r="E166" s="11"/>
      <c r="F166" s="11"/>
      <c r="G166" s="11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15">
      <c r="A167" s="10"/>
      <c r="B167" s="11"/>
      <c r="C167" s="12"/>
      <c r="D167" s="12"/>
      <c r="E167" s="11"/>
      <c r="F167" s="11"/>
      <c r="G167" s="11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5">
      <c r="A168" s="10"/>
      <c r="B168" s="11"/>
      <c r="C168" s="12"/>
      <c r="D168" s="12"/>
      <c r="E168" s="11"/>
      <c r="F168" s="11"/>
      <c r="G168" s="1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15">
      <c r="A169" s="10"/>
      <c r="B169" s="11"/>
      <c r="C169" s="12"/>
      <c r="D169" s="12"/>
      <c r="E169" s="11"/>
      <c r="F169" s="11"/>
      <c r="G169" s="11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15">
      <c r="A170" s="10"/>
      <c r="B170" s="11"/>
      <c r="C170" s="12"/>
      <c r="D170" s="12"/>
      <c r="E170" s="11"/>
      <c r="F170" s="11"/>
      <c r="G170" s="1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15">
      <c r="A171" s="10"/>
      <c r="B171" s="11"/>
      <c r="C171" s="12"/>
      <c r="D171" s="12"/>
      <c r="E171" s="11"/>
      <c r="F171" s="11"/>
      <c r="G171" s="11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15">
      <c r="A172" s="10"/>
      <c r="B172" s="11"/>
      <c r="C172" s="12"/>
      <c r="D172" s="12"/>
      <c r="E172" s="11"/>
      <c r="F172" s="11"/>
      <c r="G172" s="11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15">
      <c r="A173" s="10"/>
      <c r="B173" s="11"/>
      <c r="C173" s="12"/>
      <c r="D173" s="12"/>
      <c r="E173" s="11"/>
      <c r="F173" s="11"/>
      <c r="G173" s="11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5">
      <c r="A174" s="10"/>
      <c r="B174" s="11"/>
      <c r="C174" s="12"/>
      <c r="D174" s="12"/>
      <c r="E174" s="11"/>
      <c r="F174" s="11"/>
      <c r="G174" s="11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5">
      <c r="A175" s="10"/>
      <c r="B175" s="11"/>
      <c r="C175" s="12"/>
      <c r="D175" s="12"/>
      <c r="E175" s="11"/>
      <c r="F175" s="11"/>
      <c r="G175" s="11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15">
      <c r="A176" s="10"/>
      <c r="B176" s="11"/>
      <c r="C176" s="12"/>
      <c r="D176" s="12"/>
      <c r="E176" s="11"/>
      <c r="F176" s="11"/>
      <c r="G176" s="1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5">
      <c r="A177" s="10"/>
      <c r="B177" s="11"/>
      <c r="C177" s="12"/>
      <c r="D177" s="12"/>
      <c r="E177" s="11"/>
      <c r="F177" s="11"/>
      <c r="G177" s="1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5">
      <c r="A178" s="10"/>
      <c r="B178" s="11"/>
      <c r="C178" s="12"/>
      <c r="D178" s="12"/>
      <c r="E178" s="11"/>
      <c r="F178" s="11"/>
      <c r="G178" s="11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15">
      <c r="A179" s="10"/>
      <c r="B179" s="11"/>
      <c r="C179" s="12"/>
      <c r="D179" s="12"/>
      <c r="E179" s="11"/>
      <c r="F179" s="11"/>
      <c r="G179" s="11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15">
      <c r="A180" s="10"/>
      <c r="B180" s="11"/>
      <c r="C180" s="12"/>
      <c r="D180" s="12"/>
      <c r="E180" s="11"/>
      <c r="F180" s="11"/>
      <c r="G180" s="11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5">
      <c r="A181" s="10"/>
      <c r="B181" s="11"/>
      <c r="C181" s="12"/>
      <c r="D181" s="12"/>
      <c r="E181" s="11"/>
      <c r="F181" s="11"/>
      <c r="G181" s="11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5">
      <c r="A182" s="10"/>
      <c r="B182" s="11"/>
      <c r="C182" s="12"/>
      <c r="D182" s="12"/>
      <c r="E182" s="11"/>
      <c r="F182" s="11"/>
      <c r="G182" s="11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5">
      <c r="A183" s="10"/>
      <c r="B183" s="11"/>
      <c r="C183" s="12"/>
      <c r="D183" s="12"/>
      <c r="E183" s="11"/>
      <c r="F183" s="11"/>
      <c r="G183" s="11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15">
      <c r="A184" s="10"/>
      <c r="B184" s="11"/>
      <c r="C184" s="12"/>
      <c r="D184" s="12"/>
      <c r="E184" s="11"/>
      <c r="F184" s="11"/>
      <c r="G184" s="11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15">
      <c r="A185" s="10"/>
      <c r="B185" s="11"/>
      <c r="C185" s="12"/>
      <c r="D185" s="12"/>
      <c r="E185" s="11"/>
      <c r="F185" s="11"/>
      <c r="G185" s="11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5">
      <c r="A186" s="10"/>
      <c r="B186" s="11"/>
      <c r="C186" s="12"/>
      <c r="D186" s="12"/>
      <c r="E186" s="11"/>
      <c r="F186" s="11"/>
      <c r="G186" s="11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5">
      <c r="A187" s="10"/>
      <c r="B187" s="11"/>
      <c r="C187" s="12"/>
      <c r="D187" s="12"/>
      <c r="E187" s="11"/>
      <c r="F187" s="11"/>
      <c r="G187" s="11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5">
      <c r="A188" s="10"/>
      <c r="B188" s="11"/>
      <c r="C188" s="12"/>
      <c r="D188" s="12"/>
      <c r="E188" s="11"/>
      <c r="F188" s="11"/>
      <c r="G188" s="11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5">
      <c r="A189" s="10"/>
      <c r="B189" s="11"/>
      <c r="C189" s="12"/>
      <c r="D189" s="12"/>
      <c r="E189" s="11"/>
      <c r="F189" s="11"/>
      <c r="G189" s="11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15">
      <c r="A190" s="7"/>
      <c r="B190" s="8"/>
      <c r="C190" s="9"/>
      <c r="D190" s="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5">
      <c r="A191" s="7"/>
      <c r="B191" s="8"/>
      <c r="C191" s="9"/>
      <c r="D191" s="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3:18" ht="15">
      <c r="C192" s="4"/>
      <c r="D192" s="4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3:18" ht="15">
      <c r="C193" s="4"/>
      <c r="D193" s="4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3:18" ht="15">
      <c r="C194" s="4"/>
      <c r="D194" s="4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3:4" ht="15">
      <c r="C195" s="4"/>
      <c r="D195" s="4"/>
    </row>
    <row r="196" spans="3:4" ht="15">
      <c r="C196" s="4"/>
      <c r="D196" s="4"/>
    </row>
    <row r="197" spans="3:4" ht="15">
      <c r="C197" s="4"/>
      <c r="D197" s="4"/>
    </row>
  </sheetData>
  <sheetProtection/>
  <mergeCells count="8">
    <mergeCell ref="B5:E5"/>
    <mergeCell ref="C148:D148"/>
    <mergeCell ref="C7:D7"/>
    <mergeCell ref="A1:G1"/>
    <mergeCell ref="A3:G3"/>
    <mergeCell ref="A4:G4"/>
    <mergeCell ref="C6:D6"/>
    <mergeCell ref="A2:G2"/>
  </mergeCells>
  <printOptions/>
  <pageMargins left="0.3937007874015748" right="0.3937007874015748" top="0.3937007874015748" bottom="0.3937007874015748" header="0.31496062992125984" footer="0.31496062992125984"/>
  <pageSetup fitToHeight="0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2017-05-10T07:52:20Z</dcterms:modified>
  <cp:category/>
  <cp:version/>
  <cp:contentType/>
  <cp:contentStatus/>
</cp:coreProperties>
</file>