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055" activeTab="0"/>
  </bookViews>
  <sheets>
    <sheet name="Додаток 2" sheetId="1" r:id="rId1"/>
    <sheet name="Додаток 1" sheetId="2" r:id="rId2"/>
  </sheets>
  <definedNames>
    <definedName name="_xlnm.Print_Titles" localSheetId="0">'Додаток 2'!$6:$8</definedName>
    <definedName name="_xlnm.Print_Area" localSheetId="0">'Додаток 2'!$A$1:$K$62</definedName>
  </definedNames>
  <calcPr fullCalcOnLoad="1" fullPrecision="0"/>
</workbook>
</file>

<file path=xl/sharedStrings.xml><?xml version="1.0" encoding="utf-8"?>
<sst xmlns="http://schemas.openxmlformats.org/spreadsheetml/2006/main" count="110" uniqueCount="80">
  <si>
    <t>№ з/п</t>
  </si>
  <si>
    <t>план</t>
  </si>
  <si>
    <t>виконано</t>
  </si>
  <si>
    <t>% виконання</t>
  </si>
  <si>
    <t>в тому числі</t>
  </si>
  <si>
    <t>ВСЬОГО</t>
  </si>
  <si>
    <t>тис.грн.</t>
  </si>
  <si>
    <t>Заробітна плата</t>
  </si>
  <si>
    <t>будівельні матеріали</t>
  </si>
  <si>
    <t>електроенергія</t>
  </si>
  <si>
    <t>водопостачання</t>
  </si>
  <si>
    <t>запчастини</t>
  </si>
  <si>
    <t>підпис</t>
  </si>
  <si>
    <t>назва комунального підприємства</t>
  </si>
  <si>
    <t>факт</t>
  </si>
  <si>
    <t>Назва доходів, видатків</t>
  </si>
  <si>
    <t>від основної діяльності</t>
  </si>
  <si>
    <t>від надання в аренду майна</t>
  </si>
  <si>
    <t>інші доходи</t>
  </si>
  <si>
    <t>нарахування на заробітну плату</t>
  </si>
  <si>
    <t>Матеріали - всього</t>
  </si>
  <si>
    <t>паливно - мастильні матеріали</t>
  </si>
  <si>
    <t>господарчі товари</t>
  </si>
  <si>
    <t>Оплата комунальних послуг - всього</t>
  </si>
  <si>
    <t>відсотки банку</t>
  </si>
  <si>
    <t>послуги зв'язку, інтернет</t>
  </si>
  <si>
    <t>автопослуги</t>
  </si>
  <si>
    <t>Директор КП "Павлоградтеплоенерго"</t>
  </si>
  <si>
    <t>Вовк М.В.</t>
  </si>
  <si>
    <t>Додаток 2</t>
  </si>
  <si>
    <t>Додаток 1</t>
  </si>
  <si>
    <t>Назва видатків, об'єктів</t>
  </si>
  <si>
    <t>Поповнення статутного фонду - всього</t>
  </si>
  <si>
    <t>1.1</t>
  </si>
  <si>
    <t>КП "Павлоградтеплоенерго"</t>
  </si>
  <si>
    <t>1.2</t>
  </si>
  <si>
    <t>2</t>
  </si>
  <si>
    <t>3</t>
  </si>
  <si>
    <t>покупне тепло</t>
  </si>
  <si>
    <t>абонентське обслуговування</t>
  </si>
  <si>
    <t>програмно-технічне забезпечення</t>
  </si>
  <si>
    <t>ПДВ</t>
  </si>
  <si>
    <t>податок на доходи фізичних осіб</t>
  </si>
  <si>
    <t>Податки</t>
  </si>
  <si>
    <t>в тому числі:</t>
  </si>
  <si>
    <t>з них:</t>
  </si>
  <si>
    <t>Амортизаційні відрахування</t>
  </si>
  <si>
    <t>Оплата послуг (крім комунальних) - всього</t>
  </si>
  <si>
    <t>газ та його транспортування</t>
  </si>
  <si>
    <r>
      <t>Інші послуги</t>
    </r>
    <r>
      <rPr>
        <sz val="12"/>
        <rFont val="Times New Roman"/>
        <family val="1"/>
      </rPr>
      <t>(крупні суми розшифрувати)</t>
    </r>
  </si>
  <si>
    <t xml:space="preserve">Інші видатки </t>
  </si>
  <si>
    <t>Юстиція</t>
  </si>
  <si>
    <t>пільги та субсидії</t>
  </si>
  <si>
    <t>податок на прибуток</t>
  </si>
  <si>
    <t>інші: лічильники теплової енергії</t>
  </si>
  <si>
    <t>Надходження грошових коштів   від основної  діяльності,  у тому числі:</t>
  </si>
  <si>
    <t>інші податки</t>
  </si>
  <si>
    <t>Видатки  грошових коштів від основної  діяльності - всього: у тому числі</t>
  </si>
  <si>
    <t>фінансова підтримка з місцевого бюджету</t>
  </si>
  <si>
    <t>інші</t>
  </si>
  <si>
    <t>1.3</t>
  </si>
  <si>
    <t>Придбання матеріалів</t>
  </si>
  <si>
    <t>інші матеріали</t>
  </si>
  <si>
    <t xml:space="preserve">Фінансовий результат діяльності (прибуток, збиток)  </t>
  </si>
  <si>
    <t>Звіт про використання бюджетних коштів за IІI квартал 2017р.</t>
  </si>
  <si>
    <t>III квартал 2017 року</t>
  </si>
  <si>
    <t>липень</t>
  </si>
  <si>
    <t>серпень</t>
  </si>
  <si>
    <t>вересень</t>
  </si>
  <si>
    <t>Придбання лічильників теплової енергії</t>
  </si>
  <si>
    <t>Придбання труб</t>
  </si>
  <si>
    <t>1,4</t>
  </si>
  <si>
    <t>Придбання конвективної частини котла</t>
  </si>
  <si>
    <t>Звіт про використання коштів від господарської діяльності за ІII квартал 2017 року</t>
  </si>
  <si>
    <t>інші:конвективна частина котла</t>
  </si>
  <si>
    <t>послуги охорони</t>
  </si>
  <si>
    <t>розробка інвентарізації відходів виробництва</t>
  </si>
  <si>
    <t>тех. діагностування котлів</t>
  </si>
  <si>
    <t>ремонт і повірка лічильників</t>
  </si>
  <si>
    <t>відновлення дорожнього одягу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</si>
</sst>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#,##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6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justify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/>
    </xf>
    <xf numFmtId="49" fontId="8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indent="1"/>
    </xf>
    <xf numFmtId="0" fontId="10" fillId="0" borderId="17" xfId="0" applyFont="1" applyBorder="1" applyAlignment="1">
      <alignment horizontal="left" vertical="center" indent="2"/>
    </xf>
    <xf numFmtId="0" fontId="10" fillId="0" borderId="10" xfId="0" applyFont="1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 indent="2"/>
    </xf>
    <xf numFmtId="49" fontId="8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justify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165" fontId="8" fillId="0" borderId="21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8" fillId="0" borderId="10" xfId="0" applyNumberFormat="1" applyFont="1" applyBorder="1" applyAlignment="1">
      <alignment vertical="center"/>
    </xf>
    <xf numFmtId="165" fontId="8" fillId="0" borderId="13" xfId="0" applyNumberFormat="1" applyFont="1" applyBorder="1" applyAlignment="1">
      <alignment vertical="center"/>
    </xf>
    <xf numFmtId="165" fontId="8" fillId="0" borderId="10" xfId="0" applyNumberFormat="1" applyFont="1" applyBorder="1" applyAlignment="1">
      <alignment/>
    </xf>
    <xf numFmtId="165" fontId="8" fillId="0" borderId="13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5" fontId="8" fillId="0" borderId="14" xfId="0" applyNumberFormat="1" applyFont="1" applyBorder="1" applyAlignment="1">
      <alignment vertical="center"/>
    </xf>
    <xf numFmtId="165" fontId="8" fillId="0" borderId="14" xfId="0" applyNumberFormat="1" applyFont="1" applyFill="1" applyBorder="1" applyAlignment="1">
      <alignment vertical="center"/>
    </xf>
    <xf numFmtId="165" fontId="8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11" fillId="0" borderId="0" xfId="0" applyNumberFormat="1" applyFont="1" applyAlignment="1">
      <alignment vertical="center"/>
    </xf>
    <xf numFmtId="164" fontId="5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5" fontId="8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5" fontId="8" fillId="0" borderId="23" xfId="0" applyNumberFormat="1" applyFont="1" applyBorder="1" applyAlignment="1">
      <alignment vertical="center"/>
    </xf>
    <xf numFmtId="165" fontId="8" fillId="0" borderId="13" xfId="0" applyNumberFormat="1" applyFont="1" applyFill="1" applyBorder="1" applyAlignment="1">
      <alignment vertical="center"/>
    </xf>
    <xf numFmtId="165" fontId="4" fillId="0" borderId="13" xfId="0" applyNumberFormat="1" applyFont="1" applyFill="1" applyBorder="1" applyAlignment="1">
      <alignment/>
    </xf>
    <xf numFmtId="165" fontId="4" fillId="0" borderId="17" xfId="0" applyNumberFormat="1" applyFont="1" applyFill="1" applyBorder="1" applyAlignment="1">
      <alignment/>
    </xf>
    <xf numFmtId="49" fontId="4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justify" vertical="center"/>
    </xf>
    <xf numFmtId="165" fontId="8" fillId="0" borderId="2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/>
    </xf>
    <xf numFmtId="165" fontId="4" fillId="0" borderId="14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="75" zoomScaleNormal="75" zoomScaleSheetLayoutView="75" zoomScalePageLayoutView="0" workbookViewId="0" topLeftCell="B40">
      <selection activeCell="E63" sqref="E63"/>
    </sheetView>
  </sheetViews>
  <sheetFormatPr defaultColWidth="9.00390625" defaultRowHeight="12.75"/>
  <cols>
    <col min="1" max="1" width="6.75390625" style="0" customWidth="1"/>
    <col min="2" max="2" width="53.125" style="0" customWidth="1"/>
    <col min="3" max="3" width="14.375" style="0" customWidth="1"/>
    <col min="4" max="4" width="13.875" style="0" customWidth="1"/>
    <col min="5" max="5" width="15.625" style="0" customWidth="1"/>
    <col min="6" max="6" width="13.625" style="0" customWidth="1"/>
    <col min="7" max="7" width="13.125" style="0" customWidth="1"/>
    <col min="8" max="8" width="13.375" style="0" customWidth="1"/>
    <col min="9" max="9" width="13.125" style="0" customWidth="1"/>
    <col min="10" max="10" width="13.25390625" style="0" customWidth="1"/>
    <col min="11" max="11" width="13.125" style="0" customWidth="1"/>
    <col min="13" max="13" width="12.00390625" style="0" customWidth="1"/>
  </cols>
  <sheetData>
    <row r="1" spans="1:11" ht="18.75">
      <c r="A1" s="1"/>
      <c r="B1" s="1"/>
      <c r="C1" s="1"/>
      <c r="D1" s="1"/>
      <c r="E1" s="1"/>
      <c r="F1" s="1"/>
      <c r="G1" s="1"/>
      <c r="H1" s="1"/>
      <c r="I1" s="1"/>
      <c r="J1" s="72" t="s">
        <v>29</v>
      </c>
      <c r="K1" s="72"/>
    </row>
    <row r="2" spans="1:11" ht="20.25">
      <c r="A2" s="73" t="s">
        <v>73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74" t="s">
        <v>34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5.75">
      <c r="A4" s="75" t="s">
        <v>13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4" t="s">
        <v>6</v>
      </c>
    </row>
    <row r="6" spans="1:11" ht="15.75">
      <c r="A6" s="76" t="s">
        <v>0</v>
      </c>
      <c r="B6" s="79" t="s">
        <v>15</v>
      </c>
      <c r="C6" s="79" t="s">
        <v>65</v>
      </c>
      <c r="D6" s="79"/>
      <c r="E6" s="79"/>
      <c r="F6" s="79" t="s">
        <v>4</v>
      </c>
      <c r="G6" s="79"/>
      <c r="H6" s="79"/>
      <c r="I6" s="79"/>
      <c r="J6" s="79"/>
      <c r="K6" s="81"/>
    </row>
    <row r="7" spans="1:11" ht="15.75">
      <c r="A7" s="77"/>
      <c r="B7" s="70"/>
      <c r="C7" s="70"/>
      <c r="D7" s="70"/>
      <c r="E7" s="70"/>
      <c r="F7" s="70" t="s">
        <v>66</v>
      </c>
      <c r="G7" s="70"/>
      <c r="H7" s="70" t="s">
        <v>67</v>
      </c>
      <c r="I7" s="70"/>
      <c r="J7" s="70" t="s">
        <v>68</v>
      </c>
      <c r="K7" s="71"/>
    </row>
    <row r="8" spans="1:13" ht="16.5" thickBot="1">
      <c r="A8" s="78"/>
      <c r="B8" s="80"/>
      <c r="C8" s="29" t="s">
        <v>1</v>
      </c>
      <c r="D8" s="29" t="s">
        <v>14</v>
      </c>
      <c r="E8" s="29" t="s">
        <v>3</v>
      </c>
      <c r="F8" s="29" t="s">
        <v>1</v>
      </c>
      <c r="G8" s="29" t="s">
        <v>14</v>
      </c>
      <c r="H8" s="29" t="s">
        <v>1</v>
      </c>
      <c r="I8" s="29" t="s">
        <v>14</v>
      </c>
      <c r="J8" s="29" t="s">
        <v>1</v>
      </c>
      <c r="K8" s="30" t="s">
        <v>14</v>
      </c>
      <c r="M8" s="54"/>
    </row>
    <row r="9" spans="1:11" s="27" customFormat="1" ht="42.75" customHeight="1">
      <c r="A9" s="32">
        <v>1</v>
      </c>
      <c r="B9" s="33" t="s">
        <v>55</v>
      </c>
      <c r="C9" s="36">
        <f>SUM(C10:C14)</f>
        <v>15871</v>
      </c>
      <c r="D9" s="36">
        <f>D10+D13+D14+D11+D12</f>
        <v>42343.1</v>
      </c>
      <c r="E9" s="36">
        <f>D9/C9*100</f>
        <v>266.8</v>
      </c>
      <c r="F9" s="36">
        <f aca="true" t="shared" si="0" ref="F9:K9">SUM(F10:F14)</f>
        <v>5071.3</v>
      </c>
      <c r="G9" s="36">
        <f t="shared" si="0"/>
        <v>5632.4</v>
      </c>
      <c r="H9" s="36">
        <f t="shared" si="0"/>
        <v>5712.2</v>
      </c>
      <c r="I9" s="36">
        <f t="shared" si="0"/>
        <v>20383.4</v>
      </c>
      <c r="J9" s="36">
        <f t="shared" si="0"/>
        <v>5087.5</v>
      </c>
      <c r="K9" s="59">
        <f t="shared" si="0"/>
        <v>16327.3</v>
      </c>
    </row>
    <row r="10" spans="1:13" ht="18.75">
      <c r="A10" s="5"/>
      <c r="B10" s="2" t="s">
        <v>16</v>
      </c>
      <c r="C10" s="37">
        <f aca="true" t="shared" si="1" ref="C10:D17">F10+H10+J10</f>
        <v>14650</v>
      </c>
      <c r="D10" s="37">
        <f t="shared" si="1"/>
        <v>10100.8</v>
      </c>
      <c r="E10" s="37">
        <f>D10/C10*100</f>
        <v>68.9</v>
      </c>
      <c r="F10" s="37">
        <v>4082.3</v>
      </c>
      <c r="G10" s="37">
        <v>3871.8</v>
      </c>
      <c r="H10" s="37">
        <v>5681.5</v>
      </c>
      <c r="I10" s="37">
        <v>3229.7</v>
      </c>
      <c r="J10" s="37">
        <v>4886.2</v>
      </c>
      <c r="K10" s="38">
        <v>2999.3</v>
      </c>
      <c r="M10" s="55"/>
    </row>
    <row r="11" spans="1:11" ht="18.75">
      <c r="A11" s="5"/>
      <c r="B11" s="2" t="s">
        <v>52</v>
      </c>
      <c r="C11" s="37">
        <f t="shared" si="1"/>
        <v>0</v>
      </c>
      <c r="D11" s="37">
        <f>G11+I11+K11</f>
        <v>30006.4</v>
      </c>
      <c r="E11" s="62">
        <v>0</v>
      </c>
      <c r="F11" s="37">
        <v>0</v>
      </c>
      <c r="G11" s="62">
        <v>0</v>
      </c>
      <c r="H11" s="37">
        <v>0</v>
      </c>
      <c r="I11" s="37">
        <v>17075.3</v>
      </c>
      <c r="J11" s="37">
        <v>0</v>
      </c>
      <c r="K11" s="38">
        <v>12931.1</v>
      </c>
    </row>
    <row r="12" spans="1:11" ht="23.25" customHeight="1">
      <c r="A12" s="5"/>
      <c r="B12" s="2" t="s">
        <v>58</v>
      </c>
      <c r="C12" s="48">
        <f>F12+H12+J12</f>
        <v>1100</v>
      </c>
      <c r="D12" s="48">
        <f>G12+I12+K12</f>
        <v>1931.5</v>
      </c>
      <c r="E12" s="37">
        <f>D12/C12*100</f>
        <v>175.6</v>
      </c>
      <c r="F12" s="37">
        <v>949.3</v>
      </c>
      <c r="G12" s="37">
        <v>1666.8</v>
      </c>
      <c r="H12" s="37">
        <v>0</v>
      </c>
      <c r="I12" s="37">
        <v>0</v>
      </c>
      <c r="J12" s="48">
        <v>150.7</v>
      </c>
      <c r="K12" s="61">
        <v>264.7</v>
      </c>
    </row>
    <row r="13" spans="1:11" ht="18.75">
      <c r="A13" s="5"/>
      <c r="B13" s="2" t="s">
        <v>17</v>
      </c>
      <c r="C13" s="37">
        <f t="shared" si="1"/>
        <v>75</v>
      </c>
      <c r="D13" s="37">
        <f t="shared" si="1"/>
        <v>157.4</v>
      </c>
      <c r="E13" s="37">
        <v>0</v>
      </c>
      <c r="F13" s="37">
        <v>25</v>
      </c>
      <c r="G13" s="37">
        <v>46.7</v>
      </c>
      <c r="H13" s="37">
        <v>25</v>
      </c>
      <c r="I13" s="37">
        <v>60.2</v>
      </c>
      <c r="J13" s="37">
        <v>25</v>
      </c>
      <c r="K13" s="38">
        <v>50.5</v>
      </c>
    </row>
    <row r="14" spans="1:11" ht="18.75">
      <c r="A14" s="5"/>
      <c r="B14" s="2" t="s">
        <v>18</v>
      </c>
      <c r="C14" s="37">
        <f t="shared" si="1"/>
        <v>46</v>
      </c>
      <c r="D14" s="37">
        <f t="shared" si="1"/>
        <v>147</v>
      </c>
      <c r="E14" s="37">
        <v>0</v>
      </c>
      <c r="F14" s="37">
        <v>14.7</v>
      </c>
      <c r="G14" s="37">
        <v>47.1</v>
      </c>
      <c r="H14" s="37">
        <v>5.7</v>
      </c>
      <c r="I14" s="37">
        <v>18.2</v>
      </c>
      <c r="J14" s="37">
        <v>25.6</v>
      </c>
      <c r="K14" s="38">
        <v>81.7</v>
      </c>
    </row>
    <row r="15" spans="1:13" s="26" customFormat="1" ht="42.75" customHeight="1">
      <c r="A15" s="23" t="s">
        <v>36</v>
      </c>
      <c r="B15" s="13" t="s">
        <v>57</v>
      </c>
      <c r="C15" s="47">
        <f t="shared" si="1"/>
        <v>15714.3</v>
      </c>
      <c r="D15" s="47">
        <f t="shared" si="1"/>
        <v>42976.6</v>
      </c>
      <c r="E15" s="47">
        <f aca="true" t="shared" si="2" ref="E15:E56">D15/C15*100</f>
        <v>273.5</v>
      </c>
      <c r="F15" s="47">
        <f aca="true" t="shared" si="3" ref="F15:K15">F16+F17+F18+F27+F33+F38+F48+F49+F50+F51</f>
        <v>6360.3</v>
      </c>
      <c r="G15" s="47">
        <f t="shared" si="3"/>
        <v>6085.7</v>
      </c>
      <c r="H15" s="47">
        <f t="shared" si="3"/>
        <v>4763.8</v>
      </c>
      <c r="I15" s="47">
        <f t="shared" si="3"/>
        <v>20552.2</v>
      </c>
      <c r="J15" s="47">
        <f t="shared" si="3"/>
        <v>4590.2</v>
      </c>
      <c r="K15" s="60">
        <f t="shared" si="3"/>
        <v>16338.7</v>
      </c>
      <c r="M15" s="52"/>
    </row>
    <row r="16" spans="1:11" ht="18.75">
      <c r="A16" s="7"/>
      <c r="B16" s="2" t="s">
        <v>7</v>
      </c>
      <c r="C16" s="48">
        <f t="shared" si="1"/>
        <v>3530</v>
      </c>
      <c r="D16" s="48">
        <f t="shared" si="1"/>
        <v>3453.7</v>
      </c>
      <c r="E16" s="48">
        <f t="shared" si="2"/>
        <v>97.8</v>
      </c>
      <c r="F16" s="48">
        <v>1290.2</v>
      </c>
      <c r="G16" s="48">
        <f>1249.9+12.4</f>
        <v>1262.3</v>
      </c>
      <c r="H16" s="48">
        <v>1075</v>
      </c>
      <c r="I16" s="48">
        <f>1035.4+16.4</f>
        <v>1051.8</v>
      </c>
      <c r="J16" s="48">
        <v>1164.8</v>
      </c>
      <c r="K16" s="38">
        <f>1123.2+16.4</f>
        <v>1139.6</v>
      </c>
    </row>
    <row r="17" spans="1:11" ht="18.75">
      <c r="A17" s="7"/>
      <c r="B17" s="2" t="s">
        <v>19</v>
      </c>
      <c r="C17" s="48">
        <f t="shared" si="1"/>
        <v>1250</v>
      </c>
      <c r="D17" s="37">
        <f t="shared" si="1"/>
        <v>1229</v>
      </c>
      <c r="E17" s="37">
        <f t="shared" si="2"/>
        <v>98.3</v>
      </c>
      <c r="F17" s="37">
        <v>449.8</v>
      </c>
      <c r="G17" s="37">
        <f>442.2</f>
        <v>442.2</v>
      </c>
      <c r="H17" s="37">
        <v>412.1</v>
      </c>
      <c r="I17" s="37">
        <v>405.2</v>
      </c>
      <c r="J17" s="37">
        <v>388.1</v>
      </c>
      <c r="K17" s="38">
        <v>381.6</v>
      </c>
    </row>
    <row r="18" spans="1:13" s="3" customFormat="1" ht="18.75">
      <c r="A18" s="7"/>
      <c r="B18" s="13" t="s">
        <v>20</v>
      </c>
      <c r="C18" s="41">
        <f>F18+H18+J18</f>
        <v>4636.9</v>
      </c>
      <c r="D18" s="41">
        <f>G18+I18+K18</f>
        <v>3527.2</v>
      </c>
      <c r="E18" s="41">
        <f t="shared" si="2"/>
        <v>76.1</v>
      </c>
      <c r="F18" s="41">
        <f aca="true" t="shared" si="4" ref="F18:K18">SUM(F20:F26)</f>
        <v>3425.6</v>
      </c>
      <c r="G18" s="41">
        <f t="shared" si="4"/>
        <v>2605.3</v>
      </c>
      <c r="H18" s="41">
        <f t="shared" si="4"/>
        <v>492.3</v>
      </c>
      <c r="I18" s="41">
        <f t="shared" si="4"/>
        <v>375.2</v>
      </c>
      <c r="J18" s="41">
        <f t="shared" si="4"/>
        <v>719</v>
      </c>
      <c r="K18" s="42">
        <f t="shared" si="4"/>
        <v>546.7</v>
      </c>
      <c r="M18" s="53"/>
    </row>
    <row r="19" spans="1:11" ht="18.75">
      <c r="A19" s="7"/>
      <c r="B19" s="22" t="s">
        <v>45</v>
      </c>
      <c r="C19" s="37"/>
      <c r="D19" s="37"/>
      <c r="E19" s="37"/>
      <c r="F19" s="37"/>
      <c r="G19" s="37"/>
      <c r="H19" s="37"/>
      <c r="I19" s="37"/>
      <c r="J19" s="37"/>
      <c r="K19" s="38"/>
    </row>
    <row r="20" spans="1:11" ht="18.75">
      <c r="A20" s="7"/>
      <c r="B20" s="2" t="s">
        <v>21</v>
      </c>
      <c r="C20" s="37">
        <f aca="true" t="shared" si="5" ref="C20:D27">F20+H20+J20</f>
        <v>378.8</v>
      </c>
      <c r="D20" s="37">
        <f t="shared" si="5"/>
        <v>300.1</v>
      </c>
      <c r="E20" s="37">
        <f t="shared" si="2"/>
        <v>79.2</v>
      </c>
      <c r="F20" s="37">
        <v>126</v>
      </c>
      <c r="G20" s="37">
        <v>99.8</v>
      </c>
      <c r="H20" s="37">
        <v>118.1</v>
      </c>
      <c r="I20" s="37">
        <v>93.6</v>
      </c>
      <c r="J20" s="37">
        <v>134.7</v>
      </c>
      <c r="K20" s="38">
        <v>106.7</v>
      </c>
    </row>
    <row r="21" spans="1:11" ht="18.75">
      <c r="A21" s="7"/>
      <c r="B21" s="2" t="s">
        <v>8</v>
      </c>
      <c r="C21" s="37">
        <f t="shared" si="5"/>
        <v>50</v>
      </c>
      <c r="D21" s="37">
        <f t="shared" si="5"/>
        <v>37.2</v>
      </c>
      <c r="E21" s="37">
        <f t="shared" si="2"/>
        <v>74.4</v>
      </c>
      <c r="F21" s="37">
        <v>0.3</v>
      </c>
      <c r="G21" s="37">
        <v>0.2</v>
      </c>
      <c r="H21" s="37">
        <v>22.8</v>
      </c>
      <c r="I21" s="37">
        <v>17</v>
      </c>
      <c r="J21" s="37">
        <v>26.9</v>
      </c>
      <c r="K21" s="38">
        <v>20</v>
      </c>
    </row>
    <row r="22" spans="1:11" ht="18.75">
      <c r="A22" s="7"/>
      <c r="B22" s="2" t="s">
        <v>22</v>
      </c>
      <c r="C22" s="37">
        <f t="shared" si="5"/>
        <v>554</v>
      </c>
      <c r="D22" s="37">
        <f t="shared" si="5"/>
        <v>410.3</v>
      </c>
      <c r="E22" s="37">
        <f t="shared" si="2"/>
        <v>74.1</v>
      </c>
      <c r="F22" s="37">
        <v>207.8</v>
      </c>
      <c r="G22" s="37">
        <v>153.9</v>
      </c>
      <c r="H22" s="37">
        <v>138.1</v>
      </c>
      <c r="I22" s="37">
        <v>102.3</v>
      </c>
      <c r="J22" s="37">
        <v>208.1</v>
      </c>
      <c r="K22" s="38">
        <v>154.1</v>
      </c>
    </row>
    <row r="23" spans="1:11" ht="18.75">
      <c r="A23" s="7"/>
      <c r="B23" s="2" t="s">
        <v>11</v>
      </c>
      <c r="C23" s="37">
        <f t="shared" si="5"/>
        <v>73.5</v>
      </c>
      <c r="D23" s="37">
        <f t="shared" si="5"/>
        <v>55.9</v>
      </c>
      <c r="E23" s="37">
        <f t="shared" si="2"/>
        <v>76.1</v>
      </c>
      <c r="F23" s="37">
        <v>25.7</v>
      </c>
      <c r="G23" s="37">
        <v>19.6</v>
      </c>
      <c r="H23" s="37">
        <v>46.2</v>
      </c>
      <c r="I23" s="37">
        <v>35.1</v>
      </c>
      <c r="J23" s="37">
        <v>1.6</v>
      </c>
      <c r="K23" s="38">
        <v>1.2</v>
      </c>
    </row>
    <row r="24" spans="1:11" ht="18.75">
      <c r="A24" s="7"/>
      <c r="B24" s="2" t="s">
        <v>74</v>
      </c>
      <c r="C24" s="37">
        <f t="shared" si="5"/>
        <v>320</v>
      </c>
      <c r="D24" s="37">
        <f t="shared" si="5"/>
        <v>245</v>
      </c>
      <c r="E24" s="37">
        <f t="shared" si="2"/>
        <v>76.6</v>
      </c>
      <c r="F24" s="37">
        <v>320</v>
      </c>
      <c r="G24" s="37">
        <v>245</v>
      </c>
      <c r="H24" s="37">
        <v>0</v>
      </c>
      <c r="I24" s="62">
        <v>0</v>
      </c>
      <c r="J24" s="37">
        <v>0</v>
      </c>
      <c r="K24" s="62">
        <v>0</v>
      </c>
    </row>
    <row r="25" spans="1:11" ht="18.75">
      <c r="A25" s="7"/>
      <c r="B25" s="2" t="s">
        <v>54</v>
      </c>
      <c r="C25" s="48">
        <f t="shared" si="5"/>
        <v>1800</v>
      </c>
      <c r="D25" s="48">
        <f t="shared" si="5"/>
        <v>1367</v>
      </c>
      <c r="E25" s="48">
        <f t="shared" si="2"/>
        <v>75.9</v>
      </c>
      <c r="F25" s="48">
        <v>1800</v>
      </c>
      <c r="G25" s="48">
        <f>702+665</f>
        <v>1367</v>
      </c>
      <c r="H25" s="48">
        <v>0</v>
      </c>
      <c r="I25" s="62">
        <v>0</v>
      </c>
      <c r="J25" s="48">
        <v>0</v>
      </c>
      <c r="K25" s="62">
        <v>0</v>
      </c>
    </row>
    <row r="26" spans="1:11" ht="18.75">
      <c r="A26" s="7"/>
      <c r="B26" s="2" t="s">
        <v>62</v>
      </c>
      <c r="C26" s="48">
        <f>F26+H26+J26</f>
        <v>1460.6</v>
      </c>
      <c r="D26" s="37">
        <f>G26+I26+K26</f>
        <v>1111.7</v>
      </c>
      <c r="E26" s="37">
        <f>D26/C26*100</f>
        <v>76.1</v>
      </c>
      <c r="F26" s="37">
        <v>945.8</v>
      </c>
      <c r="G26" s="37">
        <f>419.9+299.9</f>
        <v>719.8</v>
      </c>
      <c r="H26" s="48">
        <v>167.1</v>
      </c>
      <c r="I26" s="37">
        <v>127.2</v>
      </c>
      <c r="J26" s="48">
        <v>347.7</v>
      </c>
      <c r="K26" s="38">
        <v>264.7</v>
      </c>
    </row>
    <row r="27" spans="1:11" s="3" customFormat="1" ht="20.25" customHeight="1">
      <c r="A27" s="7"/>
      <c r="B27" s="13" t="s">
        <v>23</v>
      </c>
      <c r="C27" s="41">
        <f>SUM(C29:C32)</f>
        <v>3293</v>
      </c>
      <c r="D27" s="41">
        <f t="shared" si="5"/>
        <v>32424.6</v>
      </c>
      <c r="E27" s="41">
        <f t="shared" si="2"/>
        <v>984.7</v>
      </c>
      <c r="F27" s="41">
        <f aca="true" t="shared" si="6" ref="F27:K27">SUM(F29:F32)</f>
        <v>150.8</v>
      </c>
      <c r="G27" s="41">
        <f t="shared" si="6"/>
        <v>993.1</v>
      </c>
      <c r="H27" s="41">
        <f t="shared" si="6"/>
        <v>1792.9</v>
      </c>
      <c r="I27" s="41">
        <f t="shared" si="6"/>
        <v>17909.5</v>
      </c>
      <c r="J27" s="41">
        <f t="shared" si="6"/>
        <v>1349.3</v>
      </c>
      <c r="K27" s="42">
        <f t="shared" si="6"/>
        <v>13522</v>
      </c>
    </row>
    <row r="28" spans="1:11" s="3" customFormat="1" ht="18.75">
      <c r="A28" s="7"/>
      <c r="B28" s="22" t="s">
        <v>45</v>
      </c>
      <c r="C28" s="37"/>
      <c r="D28" s="37"/>
      <c r="E28" s="37"/>
      <c r="F28" s="37"/>
      <c r="G28" s="37"/>
      <c r="H28" s="37"/>
      <c r="I28" s="37"/>
      <c r="J28" s="37"/>
      <c r="K28" s="38"/>
    </row>
    <row r="29" spans="1:11" s="3" customFormat="1" ht="18.75">
      <c r="A29" s="7"/>
      <c r="B29" s="2" t="s">
        <v>38</v>
      </c>
      <c r="C29" s="37">
        <f aca="true" t="shared" si="7" ref="C29:D32">F29+H29+J29</f>
        <v>0</v>
      </c>
      <c r="D29" s="37">
        <f t="shared" si="7"/>
        <v>14.5</v>
      </c>
      <c r="E29" s="37">
        <v>0</v>
      </c>
      <c r="F29" s="37">
        <v>0</v>
      </c>
      <c r="G29" s="37">
        <v>5.3</v>
      </c>
      <c r="H29" s="37">
        <v>0</v>
      </c>
      <c r="I29" s="37">
        <v>5.7</v>
      </c>
      <c r="J29" s="37">
        <v>0</v>
      </c>
      <c r="K29" s="38">
        <v>3.5</v>
      </c>
    </row>
    <row r="30" spans="1:11" s="3" customFormat="1" ht="18.75">
      <c r="A30" s="7"/>
      <c r="B30" s="2" t="s">
        <v>48</v>
      </c>
      <c r="C30" s="37">
        <f t="shared" si="7"/>
        <v>3080</v>
      </c>
      <c r="D30" s="37">
        <f t="shared" si="7"/>
        <v>32204.3</v>
      </c>
      <c r="E30" s="37">
        <v>0</v>
      </c>
      <c r="F30" s="37">
        <v>88.7</v>
      </c>
      <c r="G30" s="37">
        <f>922.4+5.4</f>
        <v>927.8</v>
      </c>
      <c r="H30" s="37">
        <v>1704.1</v>
      </c>
      <c r="I30" s="37">
        <f>17814.6+3.2</f>
        <v>17817.8</v>
      </c>
      <c r="J30" s="37">
        <v>1287.2</v>
      </c>
      <c r="K30" s="38">
        <f>7838.4+5620.3</f>
        <v>13458.7</v>
      </c>
    </row>
    <row r="31" spans="1:11" s="3" customFormat="1" ht="24" customHeight="1">
      <c r="A31" s="7"/>
      <c r="B31" s="2" t="s">
        <v>9</v>
      </c>
      <c r="C31" s="37">
        <f t="shared" si="7"/>
        <v>195</v>
      </c>
      <c r="D31" s="37">
        <f t="shared" si="7"/>
        <v>189.7</v>
      </c>
      <c r="E31" s="37">
        <f t="shared" si="2"/>
        <v>97.3</v>
      </c>
      <c r="F31" s="37">
        <v>56.4</v>
      </c>
      <c r="G31" s="37">
        <v>54.9</v>
      </c>
      <c r="H31" s="37">
        <v>83.7</v>
      </c>
      <c r="I31" s="37">
        <v>81.4</v>
      </c>
      <c r="J31" s="37">
        <v>54.9</v>
      </c>
      <c r="K31" s="38">
        <v>53.4</v>
      </c>
    </row>
    <row r="32" spans="1:11" s="3" customFormat="1" ht="18.75">
      <c r="A32" s="7"/>
      <c r="B32" s="2" t="s">
        <v>10</v>
      </c>
      <c r="C32" s="37">
        <f t="shared" si="7"/>
        <v>18</v>
      </c>
      <c r="D32" s="37">
        <f t="shared" si="7"/>
        <v>16.1</v>
      </c>
      <c r="E32" s="37">
        <f t="shared" si="2"/>
        <v>89.4</v>
      </c>
      <c r="F32" s="37">
        <v>5.7</v>
      </c>
      <c r="G32" s="37">
        <v>5.1</v>
      </c>
      <c r="H32" s="37">
        <v>5.1</v>
      </c>
      <c r="I32" s="37">
        <v>4.6</v>
      </c>
      <c r="J32" s="37">
        <v>7.2</v>
      </c>
      <c r="K32" s="38">
        <v>6.4</v>
      </c>
    </row>
    <row r="33" spans="1:11" s="34" customFormat="1" ht="36" customHeight="1">
      <c r="A33" s="7"/>
      <c r="B33" s="13" t="s">
        <v>47</v>
      </c>
      <c r="C33" s="39">
        <f>SUM(C35:C37)</f>
        <v>320.4</v>
      </c>
      <c r="D33" s="39">
        <f>G33+I33+K33</f>
        <v>243.9</v>
      </c>
      <c r="E33" s="39">
        <f t="shared" si="2"/>
        <v>76.1</v>
      </c>
      <c r="F33" s="39">
        <f aca="true" t="shared" si="8" ref="F33:K33">SUM(F35:F37)</f>
        <v>121.5</v>
      </c>
      <c r="G33" s="39">
        <f t="shared" si="8"/>
        <v>92.2</v>
      </c>
      <c r="H33" s="39">
        <f t="shared" si="8"/>
        <v>102.9</v>
      </c>
      <c r="I33" s="39">
        <f t="shared" si="8"/>
        <v>78.3</v>
      </c>
      <c r="J33" s="39">
        <f t="shared" si="8"/>
        <v>96</v>
      </c>
      <c r="K33" s="40">
        <f t="shared" si="8"/>
        <v>73.4</v>
      </c>
    </row>
    <row r="34" spans="1:11" s="3" customFormat="1" ht="16.5" customHeight="1">
      <c r="A34" s="7"/>
      <c r="B34" s="22" t="s">
        <v>45</v>
      </c>
      <c r="C34" s="37"/>
      <c r="D34" s="37"/>
      <c r="E34" s="37"/>
      <c r="F34" s="37"/>
      <c r="G34" s="37"/>
      <c r="H34" s="37"/>
      <c r="I34" s="37"/>
      <c r="J34" s="37"/>
      <c r="K34" s="38"/>
    </row>
    <row r="35" spans="1:11" s="3" customFormat="1" ht="18.75">
      <c r="A35" s="7"/>
      <c r="B35" s="2" t="s">
        <v>24</v>
      </c>
      <c r="C35" s="37">
        <f aca="true" t="shared" si="9" ref="C35:D38">F35+H35+J35</f>
        <v>304.4</v>
      </c>
      <c r="D35" s="37">
        <f t="shared" si="9"/>
        <v>229.2</v>
      </c>
      <c r="E35" s="37">
        <f t="shared" si="2"/>
        <v>75.3</v>
      </c>
      <c r="F35" s="37">
        <v>117</v>
      </c>
      <c r="G35" s="37">
        <f>29.5+58.6</f>
        <v>88.1</v>
      </c>
      <c r="H35" s="37">
        <v>97.9</v>
      </c>
      <c r="I35" s="37">
        <f>25.8+47.9</f>
        <v>73.7</v>
      </c>
      <c r="J35" s="37">
        <v>89.5</v>
      </c>
      <c r="K35" s="38">
        <f>22.5+44.9</f>
        <v>67.4</v>
      </c>
    </row>
    <row r="36" spans="1:11" s="3" customFormat="1" ht="18.75">
      <c r="A36" s="7"/>
      <c r="B36" s="2" t="s">
        <v>25</v>
      </c>
      <c r="C36" s="37">
        <f t="shared" si="9"/>
        <v>16</v>
      </c>
      <c r="D36" s="37">
        <f t="shared" si="9"/>
        <v>14.7</v>
      </c>
      <c r="E36" s="37">
        <f t="shared" si="2"/>
        <v>91.9</v>
      </c>
      <c r="F36" s="37">
        <v>4.5</v>
      </c>
      <c r="G36" s="37">
        <v>4.1</v>
      </c>
      <c r="H36" s="37">
        <v>5</v>
      </c>
      <c r="I36" s="37">
        <v>4.6</v>
      </c>
      <c r="J36" s="37">
        <v>6.5</v>
      </c>
      <c r="K36" s="38">
        <v>6</v>
      </c>
    </row>
    <row r="37" spans="1:11" s="3" customFormat="1" ht="18.75">
      <c r="A37" s="7"/>
      <c r="B37" s="2" t="s">
        <v>26</v>
      </c>
      <c r="C37" s="37">
        <f t="shared" si="9"/>
        <v>0</v>
      </c>
      <c r="D37" s="37">
        <f t="shared" si="9"/>
        <v>0</v>
      </c>
      <c r="E37" s="37">
        <v>0</v>
      </c>
      <c r="F37" s="37"/>
      <c r="G37" s="37"/>
      <c r="H37" s="37"/>
      <c r="I37" s="37"/>
      <c r="J37" s="37"/>
      <c r="K37" s="38"/>
    </row>
    <row r="38" spans="1:11" s="27" customFormat="1" ht="33" customHeight="1">
      <c r="A38" s="23"/>
      <c r="B38" s="28" t="s">
        <v>49</v>
      </c>
      <c r="C38" s="39">
        <f t="shared" si="9"/>
        <v>605.2</v>
      </c>
      <c r="D38" s="39">
        <f t="shared" si="9"/>
        <v>463.5</v>
      </c>
      <c r="E38" s="39">
        <f t="shared" si="2"/>
        <v>76.6</v>
      </c>
      <c r="F38" s="39">
        <f aca="true" t="shared" si="10" ref="F38:K38">SUM(F40:F47)</f>
        <v>162.2</v>
      </c>
      <c r="G38" s="39">
        <f t="shared" si="10"/>
        <v>124.5</v>
      </c>
      <c r="H38" s="39">
        <f t="shared" si="10"/>
        <v>186.3</v>
      </c>
      <c r="I38" s="39">
        <f t="shared" si="10"/>
        <v>137.4</v>
      </c>
      <c r="J38" s="39">
        <f t="shared" si="10"/>
        <v>256.7</v>
      </c>
      <c r="K38" s="40">
        <f t="shared" si="10"/>
        <v>201.6</v>
      </c>
    </row>
    <row r="39" spans="1:11" s="3" customFormat="1" ht="18.75">
      <c r="A39" s="7"/>
      <c r="B39" s="21" t="s">
        <v>44</v>
      </c>
      <c r="C39" s="37"/>
      <c r="D39" s="37"/>
      <c r="E39" s="37"/>
      <c r="F39" s="37"/>
      <c r="G39" s="37"/>
      <c r="H39" s="37"/>
      <c r="I39" s="37"/>
      <c r="J39" s="37"/>
      <c r="K39" s="38"/>
    </row>
    <row r="40" spans="1:11" s="3" customFormat="1" ht="18.75">
      <c r="A40" s="7"/>
      <c r="B40" s="18" t="s">
        <v>39</v>
      </c>
      <c r="C40" s="37">
        <f aca="true" t="shared" si="11" ref="C40:D51">F40+H40+J40</f>
        <v>66</v>
      </c>
      <c r="D40" s="37">
        <f t="shared" si="11"/>
        <v>66</v>
      </c>
      <c r="E40" s="37">
        <f t="shared" si="2"/>
        <v>100</v>
      </c>
      <c r="F40" s="37">
        <v>22</v>
      </c>
      <c r="G40" s="37">
        <v>22</v>
      </c>
      <c r="H40" s="37">
        <v>22</v>
      </c>
      <c r="I40" s="37">
        <v>22</v>
      </c>
      <c r="J40" s="37">
        <v>22</v>
      </c>
      <c r="K40" s="38">
        <v>22</v>
      </c>
    </row>
    <row r="41" spans="1:11" s="3" customFormat="1" ht="18.75">
      <c r="A41" s="31"/>
      <c r="B41" s="19" t="s">
        <v>40</v>
      </c>
      <c r="C41" s="37">
        <f t="shared" si="11"/>
        <v>69.3</v>
      </c>
      <c r="D41" s="37">
        <f t="shared" si="11"/>
        <v>69.3</v>
      </c>
      <c r="E41" s="37">
        <f t="shared" si="2"/>
        <v>100</v>
      </c>
      <c r="F41" s="37">
        <v>23.1</v>
      </c>
      <c r="G41" s="37">
        <v>23.1</v>
      </c>
      <c r="H41" s="37">
        <v>23.1</v>
      </c>
      <c r="I41" s="37">
        <v>23.1</v>
      </c>
      <c r="J41" s="37">
        <v>23.1</v>
      </c>
      <c r="K41" s="38">
        <v>23.1</v>
      </c>
    </row>
    <row r="42" spans="1:11" s="3" customFormat="1" ht="18.75">
      <c r="A42" s="31"/>
      <c r="B42" s="19" t="s">
        <v>75</v>
      </c>
      <c r="C42" s="37">
        <f t="shared" si="11"/>
        <v>33</v>
      </c>
      <c r="D42" s="37">
        <f t="shared" si="11"/>
        <v>25</v>
      </c>
      <c r="E42" s="37">
        <v>0</v>
      </c>
      <c r="F42" s="37">
        <v>22</v>
      </c>
      <c r="G42" s="37">
        <v>16.7</v>
      </c>
      <c r="H42" s="37">
        <v>0</v>
      </c>
      <c r="I42" s="62">
        <v>0</v>
      </c>
      <c r="J42" s="37">
        <v>11</v>
      </c>
      <c r="K42" s="38">
        <v>8.3</v>
      </c>
    </row>
    <row r="43" spans="1:11" s="3" customFormat="1" ht="18.75">
      <c r="A43" s="31"/>
      <c r="B43" s="19" t="s">
        <v>76</v>
      </c>
      <c r="C43" s="37">
        <f t="shared" si="11"/>
        <v>26</v>
      </c>
      <c r="D43" s="37">
        <f t="shared" si="11"/>
        <v>19.9</v>
      </c>
      <c r="E43" s="37">
        <f t="shared" si="2"/>
        <v>76.5</v>
      </c>
      <c r="F43" s="37">
        <v>26</v>
      </c>
      <c r="G43" s="37">
        <v>19.9</v>
      </c>
      <c r="H43" s="37">
        <v>0</v>
      </c>
      <c r="I43" s="62">
        <v>0</v>
      </c>
      <c r="J43" s="37">
        <v>0</v>
      </c>
      <c r="K43" s="62">
        <v>0</v>
      </c>
    </row>
    <row r="44" spans="1:11" s="3" customFormat="1" ht="18.75">
      <c r="A44" s="31"/>
      <c r="B44" s="19" t="s">
        <v>77</v>
      </c>
      <c r="C44" s="37">
        <f t="shared" si="11"/>
        <v>25.2</v>
      </c>
      <c r="D44" s="37">
        <f t="shared" si="11"/>
        <v>19.3</v>
      </c>
      <c r="E44" s="62">
        <v>0</v>
      </c>
      <c r="F44" s="37">
        <v>25.2</v>
      </c>
      <c r="G44" s="37">
        <v>19.3</v>
      </c>
      <c r="H44" s="37">
        <v>0</v>
      </c>
      <c r="I44" s="62">
        <v>0</v>
      </c>
      <c r="J44" s="37">
        <v>0</v>
      </c>
      <c r="K44" s="62">
        <v>0</v>
      </c>
    </row>
    <row r="45" spans="1:11" s="3" customFormat="1" ht="18.75">
      <c r="A45" s="31"/>
      <c r="B45" s="19" t="s">
        <v>78</v>
      </c>
      <c r="C45" s="37">
        <f t="shared" si="11"/>
        <v>136.7</v>
      </c>
      <c r="D45" s="37">
        <f t="shared" si="11"/>
        <v>104.7</v>
      </c>
      <c r="E45" s="62">
        <v>0</v>
      </c>
      <c r="F45" s="37">
        <v>0</v>
      </c>
      <c r="G45" s="62">
        <v>0</v>
      </c>
      <c r="H45" s="37">
        <v>72.9</v>
      </c>
      <c r="I45" s="37">
        <v>55.8</v>
      </c>
      <c r="J45" s="37">
        <v>63.8</v>
      </c>
      <c r="K45" s="38">
        <v>48.9</v>
      </c>
    </row>
    <row r="46" spans="1:11" s="3" customFormat="1" ht="18.75">
      <c r="A46" s="31"/>
      <c r="B46" s="19" t="s">
        <v>79</v>
      </c>
      <c r="C46" s="37">
        <f t="shared" si="11"/>
        <v>90</v>
      </c>
      <c r="D46" s="37">
        <f t="shared" si="11"/>
        <v>74.3</v>
      </c>
      <c r="E46" s="62">
        <v>0</v>
      </c>
      <c r="F46" s="37">
        <v>0</v>
      </c>
      <c r="G46" s="62">
        <v>0</v>
      </c>
      <c r="H46" s="37">
        <v>0</v>
      </c>
      <c r="I46" s="62">
        <v>0</v>
      </c>
      <c r="J46" s="37">
        <v>90</v>
      </c>
      <c r="K46" s="38">
        <v>74.3</v>
      </c>
    </row>
    <row r="47" spans="1:11" s="3" customFormat="1" ht="18.75">
      <c r="A47" s="31"/>
      <c r="B47" s="19" t="s">
        <v>59</v>
      </c>
      <c r="C47" s="37">
        <f>F47+H47+J47</f>
        <v>159</v>
      </c>
      <c r="D47" s="37">
        <f>G47+I47+K47</f>
        <v>85</v>
      </c>
      <c r="E47" s="37">
        <f>D47/C47*100</f>
        <v>53.5</v>
      </c>
      <c r="F47" s="37">
        <v>43.9</v>
      </c>
      <c r="G47" s="37">
        <v>23.5</v>
      </c>
      <c r="H47" s="37">
        <v>68.3</v>
      </c>
      <c r="I47" s="37">
        <f>29.8+6.7</f>
        <v>36.5</v>
      </c>
      <c r="J47" s="37">
        <v>46.8</v>
      </c>
      <c r="K47" s="38">
        <f>24.1+0.9</f>
        <v>25</v>
      </c>
    </row>
    <row r="48" spans="1:11" s="24" customFormat="1" ht="18.75">
      <c r="A48" s="23"/>
      <c r="B48" s="25" t="s">
        <v>50</v>
      </c>
      <c r="C48" s="41">
        <f t="shared" si="11"/>
        <v>44.5</v>
      </c>
      <c r="D48" s="41">
        <f t="shared" si="11"/>
        <v>31.2</v>
      </c>
      <c r="E48" s="41">
        <v>0</v>
      </c>
      <c r="F48" s="41">
        <v>20.7</v>
      </c>
      <c r="G48" s="41">
        <v>14.5</v>
      </c>
      <c r="H48" s="41">
        <v>17.1</v>
      </c>
      <c r="I48" s="41">
        <v>12</v>
      </c>
      <c r="J48" s="41">
        <v>6.7</v>
      </c>
      <c r="K48" s="42">
        <v>4.7</v>
      </c>
    </row>
    <row r="49" spans="1:11" s="24" customFormat="1" ht="18.75">
      <c r="A49" s="23"/>
      <c r="B49" s="25" t="s">
        <v>51</v>
      </c>
      <c r="C49" s="41">
        <f t="shared" si="11"/>
        <v>0</v>
      </c>
      <c r="D49" s="41">
        <f t="shared" si="11"/>
        <v>85.8</v>
      </c>
      <c r="E49" s="41">
        <v>0</v>
      </c>
      <c r="F49" s="41">
        <v>0</v>
      </c>
      <c r="G49" s="41">
        <v>0</v>
      </c>
      <c r="H49" s="41">
        <v>0</v>
      </c>
      <c r="I49" s="41">
        <v>72</v>
      </c>
      <c r="J49" s="41">
        <v>0</v>
      </c>
      <c r="K49" s="42">
        <v>13.8</v>
      </c>
    </row>
    <row r="50" spans="1:11" s="24" customFormat="1" ht="18.75">
      <c r="A50" s="23"/>
      <c r="B50" s="25" t="s">
        <v>46</v>
      </c>
      <c r="C50" s="41">
        <f t="shared" si="11"/>
        <v>0</v>
      </c>
      <c r="D50" s="41">
        <f t="shared" si="11"/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2">
        <v>0</v>
      </c>
    </row>
    <row r="51" spans="1:11" s="3" customFormat="1" ht="18.75">
      <c r="A51" s="7"/>
      <c r="B51" s="13" t="s">
        <v>43</v>
      </c>
      <c r="C51" s="41">
        <f>F51+H51+J51</f>
        <v>2034.3</v>
      </c>
      <c r="D51" s="41">
        <f t="shared" si="11"/>
        <v>1517.7</v>
      </c>
      <c r="E51" s="41">
        <f t="shared" si="2"/>
        <v>74.6</v>
      </c>
      <c r="F51" s="41">
        <f>SUM(F53:F56)</f>
        <v>739.5</v>
      </c>
      <c r="G51" s="41">
        <f>G53+G54+G56</f>
        <v>551.6</v>
      </c>
      <c r="H51" s="41">
        <f>SUM(H53:H56)</f>
        <v>685.2</v>
      </c>
      <c r="I51" s="41">
        <f>I53+I54+I56</f>
        <v>510.8</v>
      </c>
      <c r="J51" s="41">
        <f>SUM(J53:J56)</f>
        <v>609.6</v>
      </c>
      <c r="K51" s="42">
        <f>K53+K54+K56</f>
        <v>455.3</v>
      </c>
    </row>
    <row r="52" spans="1:11" s="3" customFormat="1" ht="18.75">
      <c r="A52" s="16"/>
      <c r="B52" s="20" t="s">
        <v>44</v>
      </c>
      <c r="C52" s="37"/>
      <c r="D52" s="37"/>
      <c r="E52" s="37"/>
      <c r="F52" s="43"/>
      <c r="G52" s="43"/>
      <c r="H52" s="43"/>
      <c r="I52" s="43"/>
      <c r="J52" s="43"/>
      <c r="K52" s="44"/>
    </row>
    <row r="53" spans="1:11" s="3" customFormat="1" ht="18.75">
      <c r="A53" s="16"/>
      <c r="B53" s="17" t="s">
        <v>42</v>
      </c>
      <c r="C53" s="37">
        <f aca="true" t="shared" si="12" ref="C53:D56">F53+H53+J53</f>
        <v>1295</v>
      </c>
      <c r="D53" s="37">
        <f t="shared" si="12"/>
        <v>965.2</v>
      </c>
      <c r="E53" s="37">
        <f t="shared" si="2"/>
        <v>74.5</v>
      </c>
      <c r="F53" s="43">
        <v>481.8</v>
      </c>
      <c r="G53" s="43">
        <v>359.1</v>
      </c>
      <c r="H53" s="43">
        <v>378.4</v>
      </c>
      <c r="I53" s="43">
        <v>282</v>
      </c>
      <c r="J53" s="43">
        <v>434.8</v>
      </c>
      <c r="K53" s="44">
        <v>324.1</v>
      </c>
    </row>
    <row r="54" spans="1:11" s="3" customFormat="1" ht="18.75">
      <c r="A54" s="16"/>
      <c r="B54" s="17" t="s">
        <v>41</v>
      </c>
      <c r="C54" s="37">
        <f t="shared" si="12"/>
        <v>430</v>
      </c>
      <c r="D54" s="37">
        <f t="shared" si="12"/>
        <v>317.7</v>
      </c>
      <c r="E54" s="37">
        <f t="shared" si="2"/>
        <v>73.9</v>
      </c>
      <c r="F54" s="43">
        <v>155.6</v>
      </c>
      <c r="G54" s="43">
        <v>115</v>
      </c>
      <c r="H54" s="43">
        <v>203</v>
      </c>
      <c r="I54" s="43">
        <v>150</v>
      </c>
      <c r="J54" s="43">
        <v>71.4</v>
      </c>
      <c r="K54" s="44">
        <v>52.7</v>
      </c>
    </row>
    <row r="55" spans="1:11" s="3" customFormat="1" ht="18.75">
      <c r="A55" s="16"/>
      <c r="B55" s="17" t="s">
        <v>53</v>
      </c>
      <c r="C55" s="48">
        <f t="shared" si="12"/>
        <v>0</v>
      </c>
      <c r="D55" s="37">
        <f t="shared" si="12"/>
        <v>0</v>
      </c>
      <c r="E55" s="37">
        <v>0</v>
      </c>
      <c r="F55" s="43">
        <v>0</v>
      </c>
      <c r="G55" s="43">
        <v>0</v>
      </c>
      <c r="H55" s="43">
        <v>0</v>
      </c>
      <c r="I55" s="43">
        <v>0</v>
      </c>
      <c r="J55" s="62">
        <v>0</v>
      </c>
      <c r="K55" s="44">
        <v>0</v>
      </c>
    </row>
    <row r="56" spans="1:11" s="3" customFormat="1" ht="18.75">
      <c r="A56" s="16"/>
      <c r="B56" s="17" t="s">
        <v>56</v>
      </c>
      <c r="C56" s="37">
        <f t="shared" si="12"/>
        <v>309.3</v>
      </c>
      <c r="D56" s="37">
        <f t="shared" si="12"/>
        <v>234.8</v>
      </c>
      <c r="E56" s="37">
        <f t="shared" si="2"/>
        <v>75.9</v>
      </c>
      <c r="F56" s="43">
        <v>102.1</v>
      </c>
      <c r="G56" s="43">
        <v>77.5</v>
      </c>
      <c r="H56" s="43">
        <v>103.8</v>
      </c>
      <c r="I56" s="43">
        <v>78.8</v>
      </c>
      <c r="J56" s="43">
        <v>103.4</v>
      </c>
      <c r="K56" s="44">
        <v>78.5</v>
      </c>
    </row>
    <row r="57" spans="1:11" s="27" customFormat="1" ht="38.25" thickBot="1">
      <c r="A57" s="15" t="s">
        <v>37</v>
      </c>
      <c r="B57" s="14" t="s">
        <v>63</v>
      </c>
      <c r="C57" s="45">
        <f>C9-C15</f>
        <v>156.7</v>
      </c>
      <c r="D57" s="46">
        <f>D9-D15</f>
        <v>-633.5</v>
      </c>
      <c r="E57" s="46"/>
      <c r="F57" s="46"/>
      <c r="G57" s="46"/>
      <c r="H57" s="46"/>
      <c r="I57" s="46"/>
      <c r="J57" s="46"/>
      <c r="K57" s="46"/>
    </row>
    <row r="58" spans="1:11" s="3" customFormat="1" ht="18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3" customFormat="1" ht="18">
      <c r="A59" s="8"/>
      <c r="J59" s="1"/>
      <c r="K59" s="1"/>
    </row>
    <row r="60" spans="1:11" s="3" customFormat="1" ht="16.5" customHeight="1">
      <c r="A60" s="8"/>
      <c r="J60" s="1"/>
      <c r="K60" s="1"/>
    </row>
    <row r="61" spans="1:11" s="3" customFormat="1" ht="18.75">
      <c r="A61" s="8"/>
      <c r="B61" s="4" t="s">
        <v>27</v>
      </c>
      <c r="C61" s="1"/>
      <c r="D61" s="1"/>
      <c r="G61" s="10"/>
      <c r="H61" s="1"/>
      <c r="I61" s="3" t="s">
        <v>28</v>
      </c>
      <c r="J61" s="1"/>
      <c r="K61" s="1"/>
    </row>
    <row r="62" spans="1:11" s="3" customFormat="1" ht="18">
      <c r="A62" s="8"/>
      <c r="B62" s="1"/>
      <c r="C62" s="1"/>
      <c r="D62" s="1"/>
      <c r="G62" s="9" t="s">
        <v>12</v>
      </c>
      <c r="H62" s="1"/>
      <c r="J62" s="1"/>
      <c r="K62" s="1"/>
    </row>
    <row r="63" spans="1:11" s="3" customFormat="1" ht="38.25" customHeight="1">
      <c r="A63" s="1"/>
      <c r="B63" s="1"/>
      <c r="C63" s="1"/>
      <c r="D63" s="1"/>
      <c r="E63" s="51"/>
      <c r="F63" s="1"/>
      <c r="G63" s="1"/>
      <c r="H63" s="1"/>
      <c r="I63" s="1"/>
      <c r="J63" s="1"/>
      <c r="K63" s="1"/>
    </row>
    <row r="64" spans="1:11" s="3" customFormat="1" ht="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3" customFormat="1" ht="40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s="3" customFormat="1" ht="18">
      <c r="A66"/>
      <c r="B66" s="6"/>
      <c r="C66" s="6"/>
      <c r="D66" s="6"/>
      <c r="E66" s="6"/>
      <c r="F66" s="6"/>
      <c r="G66" s="6"/>
      <c r="H66" s="6"/>
      <c r="I66" s="6"/>
      <c r="J66" s="6"/>
      <c r="K66"/>
    </row>
    <row r="67" spans="1:11" s="3" customFormat="1" ht="24.75" customHeight="1">
      <c r="A67"/>
      <c r="B67" s="6"/>
      <c r="C67" s="6"/>
      <c r="D67" s="6"/>
      <c r="E67" s="6"/>
      <c r="F67" s="6"/>
      <c r="G67" s="50"/>
      <c r="H67" s="6"/>
      <c r="I67" s="6"/>
      <c r="J67" s="6"/>
      <c r="K67"/>
    </row>
    <row r="68" spans="1:11" s="3" customFormat="1" ht="18">
      <c r="A68"/>
      <c r="B68" s="6"/>
      <c r="C68" s="6"/>
      <c r="D68" s="6"/>
      <c r="E68" s="6"/>
      <c r="F68" s="6"/>
      <c r="G68" s="6"/>
      <c r="H68" s="6"/>
      <c r="I68" s="6"/>
      <c r="J68" s="6"/>
      <c r="K68"/>
    </row>
    <row r="69" spans="2:10" ht="12.75">
      <c r="B69" s="6"/>
      <c r="C69" s="6"/>
      <c r="D69" s="6"/>
      <c r="E69" s="6"/>
      <c r="F69" s="6"/>
      <c r="G69" s="6"/>
      <c r="H69" s="6"/>
      <c r="I69" s="6"/>
      <c r="J69" s="6"/>
    </row>
    <row r="70" spans="2:10" ht="12.75">
      <c r="B70" s="6"/>
      <c r="C70" s="6"/>
      <c r="D70" s="6"/>
      <c r="E70" s="6"/>
      <c r="F70" s="6"/>
      <c r="G70" s="6"/>
      <c r="H70" s="6"/>
      <c r="I70" s="6"/>
      <c r="J70" s="6"/>
    </row>
    <row r="71" spans="2:10" ht="12.75">
      <c r="B71" s="6"/>
      <c r="C71" s="6"/>
      <c r="D71" s="6"/>
      <c r="E71" s="6"/>
      <c r="F71" s="6"/>
      <c r="G71" s="6"/>
      <c r="H71" s="6"/>
      <c r="I71" s="6"/>
      <c r="J71" s="6"/>
    </row>
    <row r="72" spans="2:10" ht="12.75">
      <c r="B72" s="6"/>
      <c r="C72" s="6"/>
      <c r="D72" s="6"/>
      <c r="E72" s="6"/>
      <c r="F72" s="6"/>
      <c r="G72" s="6"/>
      <c r="H72" s="6"/>
      <c r="I72" s="6"/>
      <c r="J72" s="6"/>
    </row>
    <row r="73" spans="2:10" ht="12.75">
      <c r="B73" s="6"/>
      <c r="C73" s="6"/>
      <c r="D73" s="6"/>
      <c r="E73" s="6"/>
      <c r="F73" s="6"/>
      <c r="G73" s="6"/>
      <c r="H73" s="6"/>
      <c r="I73" s="6"/>
      <c r="J73" s="6"/>
    </row>
    <row r="74" spans="2:10" ht="12.75">
      <c r="B74" s="6"/>
      <c r="C74" s="6"/>
      <c r="D74" s="6"/>
      <c r="E74" s="6"/>
      <c r="F74" s="6"/>
      <c r="G74" s="6"/>
      <c r="H74" s="6"/>
      <c r="I74" s="6"/>
      <c r="J74" s="6"/>
    </row>
    <row r="75" spans="2:10" ht="12.75">
      <c r="B75" s="6"/>
      <c r="C75" s="6"/>
      <c r="D75" s="6"/>
      <c r="E75" s="6"/>
      <c r="F75" s="6"/>
      <c r="G75" s="6"/>
      <c r="H75" s="6"/>
      <c r="I75" s="6"/>
      <c r="J75" s="6"/>
    </row>
    <row r="76" spans="2:10" ht="12.75">
      <c r="B76" s="6"/>
      <c r="C76" s="6"/>
      <c r="D76" s="6"/>
      <c r="E76" s="6"/>
      <c r="F76" s="6"/>
      <c r="G76" s="6"/>
      <c r="H76" s="6"/>
      <c r="I76" s="6"/>
      <c r="J76" s="6"/>
    </row>
    <row r="77" spans="2:10" ht="12.75">
      <c r="B77" s="6"/>
      <c r="C77" s="6"/>
      <c r="D77" s="6"/>
      <c r="E77" s="6"/>
      <c r="F77" s="6"/>
      <c r="G77" s="6"/>
      <c r="H77" s="6"/>
      <c r="I77" s="6"/>
      <c r="J77" s="6"/>
    </row>
    <row r="78" spans="2:10" ht="12.75">
      <c r="B78" s="6"/>
      <c r="C78" s="6"/>
      <c r="D78" s="6"/>
      <c r="E78" s="6"/>
      <c r="F78" s="6"/>
      <c r="G78" s="6"/>
      <c r="H78" s="6"/>
      <c r="I78" s="6"/>
      <c r="J78" s="6"/>
    </row>
    <row r="79" spans="2:10" ht="12.75">
      <c r="B79" s="6"/>
      <c r="C79" s="6"/>
      <c r="D79" s="6"/>
      <c r="E79" s="6"/>
      <c r="F79" s="6"/>
      <c r="G79" s="6"/>
      <c r="H79" s="6"/>
      <c r="I79" s="6"/>
      <c r="J79" s="6"/>
    </row>
    <row r="80" spans="2:10" ht="12.75">
      <c r="B80" s="6"/>
      <c r="C80" s="6"/>
      <c r="D80" s="6"/>
      <c r="E80" s="6"/>
      <c r="F80" s="6"/>
      <c r="G80" s="6"/>
      <c r="H80" s="6"/>
      <c r="I80" s="6"/>
      <c r="J80" s="6"/>
    </row>
    <row r="81" spans="2:10" ht="12.75">
      <c r="B81" s="6"/>
      <c r="C81" s="6"/>
      <c r="D81" s="6"/>
      <c r="E81" s="6"/>
      <c r="F81" s="6"/>
      <c r="G81" s="6"/>
      <c r="H81" s="6"/>
      <c r="I81" s="6"/>
      <c r="J81" s="6"/>
    </row>
    <row r="82" spans="2:10" ht="12.75">
      <c r="B82" s="6"/>
      <c r="C82" s="6"/>
      <c r="D82" s="6"/>
      <c r="E82" s="6"/>
      <c r="F82" s="6"/>
      <c r="G82" s="6"/>
      <c r="H82" s="6"/>
      <c r="I82" s="6"/>
      <c r="J82" s="6"/>
    </row>
    <row r="83" spans="2:10" ht="12.75">
      <c r="B83" s="6"/>
      <c r="C83" s="6"/>
      <c r="D83" s="6"/>
      <c r="E83" s="6"/>
      <c r="F83" s="6"/>
      <c r="G83" s="6"/>
      <c r="H83" s="6"/>
      <c r="I83" s="6"/>
      <c r="J83" s="6"/>
    </row>
    <row r="84" spans="2:10" ht="12.75">
      <c r="B84" s="6"/>
      <c r="C84" s="6"/>
      <c r="D84" s="6"/>
      <c r="E84" s="6"/>
      <c r="F84" s="6"/>
      <c r="G84" s="6"/>
      <c r="H84" s="6"/>
      <c r="I84" s="6"/>
      <c r="J84" s="6"/>
    </row>
    <row r="85" spans="2:10" ht="12.75">
      <c r="B85" s="6"/>
      <c r="C85" s="6"/>
      <c r="D85" s="6"/>
      <c r="E85" s="6"/>
      <c r="F85" s="6"/>
      <c r="G85" s="6"/>
      <c r="H85" s="6"/>
      <c r="I85" s="6"/>
      <c r="J85" s="6"/>
    </row>
    <row r="86" spans="2:10" ht="12.75">
      <c r="B86" s="6"/>
      <c r="C86" s="6"/>
      <c r="D86" s="6"/>
      <c r="E86" s="6"/>
      <c r="F86" s="6"/>
      <c r="G86" s="6"/>
      <c r="H86" s="6"/>
      <c r="I86" s="6"/>
      <c r="J86" s="6"/>
    </row>
    <row r="87" spans="2:10" ht="12.75">
      <c r="B87" s="6"/>
      <c r="C87" s="6"/>
      <c r="D87" s="6"/>
      <c r="E87" s="6"/>
      <c r="F87" s="6"/>
      <c r="G87" s="6"/>
      <c r="H87" s="6"/>
      <c r="I87" s="6"/>
      <c r="J87" s="6"/>
    </row>
    <row r="88" spans="2:10" ht="12.75">
      <c r="B88" s="6"/>
      <c r="C88" s="6"/>
      <c r="D88" s="6"/>
      <c r="E88" s="6"/>
      <c r="F88" s="6"/>
      <c r="G88" s="6"/>
      <c r="H88" s="6"/>
      <c r="I88" s="6"/>
      <c r="J88" s="6"/>
    </row>
    <row r="89" spans="2:10" ht="12.75">
      <c r="B89" s="6"/>
      <c r="C89" s="6"/>
      <c r="D89" s="6"/>
      <c r="E89" s="6"/>
      <c r="F89" s="6"/>
      <c r="G89" s="6"/>
      <c r="H89" s="6"/>
      <c r="I89" s="6"/>
      <c r="J89" s="6"/>
    </row>
    <row r="90" spans="2:10" ht="12.75">
      <c r="B90" s="6"/>
      <c r="C90" s="6"/>
      <c r="D90" s="6"/>
      <c r="E90" s="6"/>
      <c r="F90" s="6"/>
      <c r="G90" s="6"/>
      <c r="H90" s="6"/>
      <c r="I90" s="6"/>
      <c r="J90" s="6"/>
    </row>
    <row r="91" spans="2:10" ht="12.75">
      <c r="B91" s="6"/>
      <c r="C91" s="6"/>
      <c r="D91" s="6"/>
      <c r="E91" s="6"/>
      <c r="F91" s="6"/>
      <c r="G91" s="6"/>
      <c r="H91" s="6"/>
      <c r="I91" s="6"/>
      <c r="J91" s="6"/>
    </row>
    <row r="92" spans="2:10" ht="12.75">
      <c r="B92" s="6"/>
      <c r="C92" s="6"/>
      <c r="D92" s="6"/>
      <c r="E92" s="6"/>
      <c r="F92" s="6"/>
      <c r="G92" s="6"/>
      <c r="H92" s="6"/>
      <c r="I92" s="6"/>
      <c r="J92" s="6"/>
    </row>
    <row r="93" spans="2:10" ht="12.75">
      <c r="B93" s="6"/>
      <c r="C93" s="6"/>
      <c r="D93" s="6"/>
      <c r="E93" s="6"/>
      <c r="F93" s="6"/>
      <c r="G93" s="6"/>
      <c r="H93" s="6"/>
      <c r="I93" s="6"/>
      <c r="J93" s="6"/>
    </row>
    <row r="94" spans="2:10" ht="12.75">
      <c r="B94" s="6"/>
      <c r="C94" s="6"/>
      <c r="D94" s="6"/>
      <c r="E94" s="6"/>
      <c r="F94" s="6"/>
      <c r="G94" s="6"/>
      <c r="H94" s="6"/>
      <c r="I94" s="6"/>
      <c r="J94" s="6"/>
    </row>
    <row r="95" spans="2:10" ht="12.75">
      <c r="B95" s="6"/>
      <c r="C95" s="6"/>
      <c r="D95" s="6"/>
      <c r="E95" s="6"/>
      <c r="F95" s="6"/>
      <c r="G95" s="6"/>
      <c r="H95" s="6"/>
      <c r="I95" s="6"/>
      <c r="J95" s="6"/>
    </row>
    <row r="96" spans="2:10" ht="12.75">
      <c r="B96" s="6"/>
      <c r="C96" s="6"/>
      <c r="D96" s="6"/>
      <c r="E96" s="6"/>
      <c r="F96" s="6"/>
      <c r="G96" s="6"/>
      <c r="H96" s="6"/>
      <c r="I96" s="6"/>
      <c r="J96" s="6"/>
    </row>
    <row r="97" spans="2:10" ht="12.75">
      <c r="B97" s="6"/>
      <c r="C97" s="6"/>
      <c r="D97" s="6"/>
      <c r="E97" s="6"/>
      <c r="F97" s="6"/>
      <c r="G97" s="6"/>
      <c r="H97" s="6"/>
      <c r="I97" s="6"/>
      <c r="J97" s="6"/>
    </row>
    <row r="98" spans="2:10" ht="12.75">
      <c r="B98" s="6"/>
      <c r="C98" s="6"/>
      <c r="D98" s="6"/>
      <c r="E98" s="6"/>
      <c r="F98" s="6"/>
      <c r="G98" s="6"/>
      <c r="H98" s="6"/>
      <c r="I98" s="6"/>
      <c r="J98" s="6"/>
    </row>
    <row r="99" spans="2:10" ht="12.75">
      <c r="B99" s="6"/>
      <c r="C99" s="6"/>
      <c r="D99" s="6"/>
      <c r="E99" s="6"/>
      <c r="F99" s="6"/>
      <c r="G99" s="6"/>
      <c r="H99" s="6"/>
      <c r="I99" s="6"/>
      <c r="J99" s="6"/>
    </row>
    <row r="100" spans="2:10" ht="12.75">
      <c r="B100" s="6"/>
      <c r="C100" s="6"/>
      <c r="D100" s="6"/>
      <c r="E100" s="6"/>
      <c r="F100" s="6"/>
      <c r="G100" s="6"/>
      <c r="H100" s="6"/>
      <c r="I100" s="6"/>
      <c r="J100" s="6"/>
    </row>
    <row r="101" spans="2:10" ht="12.75">
      <c r="B101" s="6"/>
      <c r="C101" s="6"/>
      <c r="D101" s="6"/>
      <c r="E101" s="6"/>
      <c r="F101" s="6"/>
      <c r="G101" s="6"/>
      <c r="H101" s="6"/>
      <c r="I101" s="6"/>
      <c r="J101" s="6"/>
    </row>
    <row r="102" spans="2:10" ht="12.75">
      <c r="B102" s="6"/>
      <c r="C102" s="6"/>
      <c r="D102" s="6"/>
      <c r="E102" s="6"/>
      <c r="F102" s="6"/>
      <c r="G102" s="6"/>
      <c r="H102" s="6"/>
      <c r="I102" s="6"/>
      <c r="J102" s="6"/>
    </row>
    <row r="103" spans="2:10" ht="12.75">
      <c r="B103" s="6"/>
      <c r="C103" s="6"/>
      <c r="D103" s="6"/>
      <c r="E103" s="6"/>
      <c r="F103" s="6"/>
      <c r="G103" s="6"/>
      <c r="H103" s="6"/>
      <c r="I103" s="6"/>
      <c r="J103" s="6"/>
    </row>
    <row r="104" spans="2:10" ht="12.75">
      <c r="B104" s="6"/>
      <c r="C104" s="6"/>
      <c r="D104" s="6"/>
      <c r="E104" s="6"/>
      <c r="F104" s="6"/>
      <c r="G104" s="6"/>
      <c r="H104" s="6"/>
      <c r="I104" s="6"/>
      <c r="J104" s="6"/>
    </row>
    <row r="105" spans="2:10" ht="12.75">
      <c r="B105" s="6"/>
      <c r="C105" s="6"/>
      <c r="D105" s="6"/>
      <c r="E105" s="6"/>
      <c r="F105" s="6"/>
      <c r="G105" s="6"/>
      <c r="H105" s="6"/>
      <c r="I105" s="6"/>
      <c r="J105" s="6"/>
    </row>
    <row r="106" spans="2:10" ht="12.75">
      <c r="B106" s="6"/>
      <c r="C106" s="6"/>
      <c r="D106" s="6"/>
      <c r="E106" s="6"/>
      <c r="F106" s="6"/>
      <c r="G106" s="6"/>
      <c r="H106" s="6"/>
      <c r="I106" s="6"/>
      <c r="J106" s="6"/>
    </row>
    <row r="107" spans="2:10" ht="12.75">
      <c r="B107" s="6"/>
      <c r="C107" s="6"/>
      <c r="D107" s="6"/>
      <c r="E107" s="6"/>
      <c r="F107" s="6"/>
      <c r="G107" s="6"/>
      <c r="H107" s="6"/>
      <c r="I107" s="6"/>
      <c r="J107" s="6"/>
    </row>
    <row r="108" spans="2:10" ht="12.75">
      <c r="B108" s="6"/>
      <c r="C108" s="6"/>
      <c r="D108" s="6"/>
      <c r="E108" s="6"/>
      <c r="F108" s="6"/>
      <c r="G108" s="6"/>
      <c r="H108" s="6"/>
      <c r="I108" s="6"/>
      <c r="J108" s="6"/>
    </row>
    <row r="109" spans="2:10" ht="12.75">
      <c r="B109" s="6"/>
      <c r="C109" s="6"/>
      <c r="D109" s="6"/>
      <c r="E109" s="6"/>
      <c r="F109" s="6"/>
      <c r="G109" s="6"/>
      <c r="H109" s="6"/>
      <c r="I109" s="6"/>
      <c r="J109" s="6"/>
    </row>
    <row r="110" spans="2:10" ht="12.75">
      <c r="B110" s="6"/>
      <c r="C110" s="6"/>
      <c r="D110" s="6"/>
      <c r="E110" s="6"/>
      <c r="F110" s="6"/>
      <c r="G110" s="6"/>
      <c r="H110" s="6"/>
      <c r="I110" s="6"/>
      <c r="J110" s="6"/>
    </row>
    <row r="111" spans="2:10" ht="12.75">
      <c r="B111" s="6"/>
      <c r="C111" s="6"/>
      <c r="D111" s="6"/>
      <c r="E111" s="6"/>
      <c r="F111" s="6"/>
      <c r="G111" s="6"/>
      <c r="H111" s="6"/>
      <c r="I111" s="6"/>
      <c r="J111" s="6"/>
    </row>
    <row r="112" spans="2:10" ht="12.75">
      <c r="B112" s="6"/>
      <c r="C112" s="6"/>
      <c r="D112" s="6"/>
      <c r="E112" s="6"/>
      <c r="F112" s="6"/>
      <c r="G112" s="6"/>
      <c r="H112" s="6"/>
      <c r="I112" s="6"/>
      <c r="J112" s="6"/>
    </row>
    <row r="113" spans="2:10" ht="12.75">
      <c r="B113" s="6"/>
      <c r="C113" s="6"/>
      <c r="D113" s="6"/>
      <c r="E113" s="6"/>
      <c r="F113" s="6"/>
      <c r="G113" s="6"/>
      <c r="H113" s="6"/>
      <c r="I113" s="6"/>
      <c r="J113" s="6"/>
    </row>
    <row r="114" spans="2:10" ht="12.75">
      <c r="B114" s="6"/>
      <c r="C114" s="6"/>
      <c r="D114" s="6"/>
      <c r="E114" s="6"/>
      <c r="F114" s="6"/>
      <c r="G114" s="6"/>
      <c r="H114" s="6"/>
      <c r="I114" s="6"/>
      <c r="J114" s="6"/>
    </row>
    <row r="115" spans="2:10" ht="12.75">
      <c r="B115" s="6"/>
      <c r="C115" s="6"/>
      <c r="D115" s="6"/>
      <c r="E115" s="6"/>
      <c r="F115" s="6"/>
      <c r="G115" s="6"/>
      <c r="H115" s="6"/>
      <c r="I115" s="6"/>
      <c r="J115" s="6"/>
    </row>
    <row r="116" spans="2:10" ht="12.75">
      <c r="B116" s="6"/>
      <c r="C116" s="6"/>
      <c r="D116" s="6"/>
      <c r="E116" s="6"/>
      <c r="F116" s="6"/>
      <c r="G116" s="6"/>
      <c r="H116" s="6"/>
      <c r="I116" s="6"/>
      <c r="J116" s="6"/>
    </row>
    <row r="117" spans="2:10" ht="12.75">
      <c r="B117" s="6"/>
      <c r="C117" s="6"/>
      <c r="D117" s="6"/>
      <c r="E117" s="6"/>
      <c r="F117" s="6"/>
      <c r="G117" s="6"/>
      <c r="H117" s="6"/>
      <c r="I117" s="6"/>
      <c r="J117" s="6"/>
    </row>
    <row r="118" spans="2:10" ht="12.75">
      <c r="B118" s="6"/>
      <c r="C118" s="6"/>
      <c r="D118" s="6"/>
      <c r="E118" s="6"/>
      <c r="F118" s="6"/>
      <c r="G118" s="6"/>
      <c r="H118" s="6"/>
      <c r="I118" s="6"/>
      <c r="J118" s="6"/>
    </row>
    <row r="119" spans="2:10" ht="12.75">
      <c r="B119" s="6"/>
      <c r="C119" s="6"/>
      <c r="D119" s="6"/>
      <c r="E119" s="6"/>
      <c r="F119" s="6"/>
      <c r="G119" s="6"/>
      <c r="H119" s="6"/>
      <c r="I119" s="6"/>
      <c r="J119" s="6"/>
    </row>
    <row r="120" spans="2:10" ht="12.75">
      <c r="B120" s="6"/>
      <c r="C120" s="6"/>
      <c r="D120" s="6"/>
      <c r="E120" s="6"/>
      <c r="F120" s="6"/>
      <c r="G120" s="6"/>
      <c r="H120" s="6"/>
      <c r="I120" s="6"/>
      <c r="J120" s="6"/>
    </row>
    <row r="121" spans="2:10" ht="12.75">
      <c r="B121" s="6"/>
      <c r="C121" s="6"/>
      <c r="D121" s="6"/>
      <c r="E121" s="6"/>
      <c r="F121" s="6"/>
      <c r="G121" s="6"/>
      <c r="H121" s="6"/>
      <c r="I121" s="6"/>
      <c r="J121" s="6"/>
    </row>
    <row r="122" spans="2:10" ht="12.75">
      <c r="B122" s="6"/>
      <c r="C122" s="6"/>
      <c r="D122" s="6"/>
      <c r="E122" s="6"/>
      <c r="F122" s="6"/>
      <c r="G122" s="6"/>
      <c r="H122" s="6"/>
      <c r="I122" s="6"/>
      <c r="J122" s="6"/>
    </row>
    <row r="123" spans="2:10" ht="12.75">
      <c r="B123" s="6"/>
      <c r="C123" s="6"/>
      <c r="D123" s="6"/>
      <c r="E123" s="6"/>
      <c r="F123" s="6"/>
      <c r="G123" s="6"/>
      <c r="H123" s="6"/>
      <c r="I123" s="6"/>
      <c r="J123" s="6"/>
    </row>
    <row r="124" spans="2:10" ht="12.75">
      <c r="B124" s="6"/>
      <c r="C124" s="6"/>
      <c r="D124" s="6"/>
      <c r="E124" s="6"/>
      <c r="F124" s="6"/>
      <c r="G124" s="6"/>
      <c r="H124" s="6"/>
      <c r="I124" s="6"/>
      <c r="J124" s="6"/>
    </row>
    <row r="125" spans="2:10" ht="12.75">
      <c r="B125" s="6"/>
      <c r="C125" s="6"/>
      <c r="D125" s="6"/>
      <c r="E125" s="6"/>
      <c r="F125" s="6"/>
      <c r="G125" s="6"/>
      <c r="H125" s="6"/>
      <c r="I125" s="6"/>
      <c r="J125" s="6"/>
    </row>
    <row r="126" spans="2:10" ht="12.75">
      <c r="B126" s="6"/>
      <c r="C126" s="6"/>
      <c r="D126" s="6"/>
      <c r="E126" s="6"/>
      <c r="F126" s="6"/>
      <c r="G126" s="6"/>
      <c r="H126" s="6"/>
      <c r="I126" s="6"/>
      <c r="J126" s="6"/>
    </row>
    <row r="127" spans="2:10" ht="12.75">
      <c r="B127" s="6"/>
      <c r="C127" s="6"/>
      <c r="D127" s="6"/>
      <c r="E127" s="6"/>
      <c r="F127" s="6"/>
      <c r="G127" s="6"/>
      <c r="H127" s="6"/>
      <c r="I127" s="6"/>
      <c r="J127" s="6"/>
    </row>
    <row r="128" spans="2:10" ht="12.75">
      <c r="B128" s="6"/>
      <c r="C128" s="6"/>
      <c r="D128" s="6"/>
      <c r="E128" s="6"/>
      <c r="F128" s="6"/>
      <c r="G128" s="6"/>
      <c r="H128" s="6"/>
      <c r="I128" s="6"/>
      <c r="J128" s="6"/>
    </row>
    <row r="129" spans="2:10" ht="12.75">
      <c r="B129" s="6"/>
      <c r="C129" s="6"/>
      <c r="D129" s="6"/>
      <c r="E129" s="6"/>
      <c r="F129" s="6"/>
      <c r="G129" s="6"/>
      <c r="H129" s="6"/>
      <c r="I129" s="6"/>
      <c r="J129" s="6"/>
    </row>
    <row r="130" spans="2:10" ht="12.75">
      <c r="B130" s="6"/>
      <c r="C130" s="6"/>
      <c r="D130" s="6"/>
      <c r="E130" s="6"/>
      <c r="F130" s="6"/>
      <c r="G130" s="6"/>
      <c r="H130" s="6"/>
      <c r="I130" s="6"/>
      <c r="J130" s="6"/>
    </row>
    <row r="131" spans="2:10" ht="12.75">
      <c r="B131" s="6"/>
      <c r="C131" s="6"/>
      <c r="D131" s="6"/>
      <c r="E131" s="6"/>
      <c r="F131" s="6"/>
      <c r="G131" s="6"/>
      <c r="H131" s="6"/>
      <c r="I131" s="6"/>
      <c r="J131" s="6"/>
    </row>
    <row r="132" spans="2:10" ht="12.75">
      <c r="B132" s="6"/>
      <c r="C132" s="6"/>
      <c r="D132" s="6"/>
      <c r="E132" s="6"/>
      <c r="F132" s="6"/>
      <c r="G132" s="6"/>
      <c r="H132" s="6"/>
      <c r="I132" s="6"/>
      <c r="J132" s="6"/>
    </row>
    <row r="133" spans="2:10" ht="12.75">
      <c r="B133" s="6"/>
      <c r="C133" s="6"/>
      <c r="D133" s="6"/>
      <c r="E133" s="6"/>
      <c r="F133" s="6"/>
      <c r="G133" s="6"/>
      <c r="H133" s="6"/>
      <c r="I133" s="6"/>
      <c r="J133" s="6"/>
    </row>
    <row r="134" spans="2:10" ht="12.75">
      <c r="B134" s="6"/>
      <c r="C134" s="6"/>
      <c r="D134" s="6"/>
      <c r="E134" s="6"/>
      <c r="F134" s="6"/>
      <c r="G134" s="6"/>
      <c r="H134" s="6"/>
      <c r="I134" s="6"/>
      <c r="J134" s="6"/>
    </row>
    <row r="135" spans="2:10" ht="12.75">
      <c r="B135" s="6"/>
      <c r="C135" s="6"/>
      <c r="D135" s="6"/>
      <c r="E135" s="6"/>
      <c r="F135" s="6"/>
      <c r="G135" s="6"/>
      <c r="H135" s="6"/>
      <c r="I135" s="6"/>
      <c r="J135" s="6"/>
    </row>
    <row r="136" spans="2:10" ht="12.75">
      <c r="B136" s="6"/>
      <c r="C136" s="6"/>
      <c r="D136" s="6"/>
      <c r="E136" s="6"/>
      <c r="F136" s="6"/>
      <c r="G136" s="6"/>
      <c r="H136" s="6"/>
      <c r="I136" s="6"/>
      <c r="J136" s="6"/>
    </row>
    <row r="137" spans="2:10" ht="12.75">
      <c r="B137" s="6"/>
      <c r="C137" s="6"/>
      <c r="D137" s="6"/>
      <c r="E137" s="6"/>
      <c r="F137" s="6"/>
      <c r="G137" s="6"/>
      <c r="H137" s="6"/>
      <c r="I137" s="6"/>
      <c r="J137" s="6"/>
    </row>
    <row r="138" spans="2:10" ht="12.75">
      <c r="B138" s="6"/>
      <c r="C138" s="6"/>
      <c r="D138" s="6"/>
      <c r="E138" s="6"/>
      <c r="F138" s="6"/>
      <c r="G138" s="6"/>
      <c r="H138" s="6"/>
      <c r="I138" s="6"/>
      <c r="J138" s="6"/>
    </row>
    <row r="139" spans="2:10" ht="12.75">
      <c r="B139" s="6"/>
      <c r="C139" s="6"/>
      <c r="D139" s="6"/>
      <c r="E139" s="6"/>
      <c r="F139" s="6"/>
      <c r="G139" s="6"/>
      <c r="H139" s="6"/>
      <c r="I139" s="6"/>
      <c r="J139" s="6"/>
    </row>
    <row r="140" spans="2:10" ht="12.75">
      <c r="B140" s="6"/>
      <c r="C140" s="6"/>
      <c r="D140" s="6"/>
      <c r="E140" s="6"/>
      <c r="F140" s="6"/>
      <c r="G140" s="6"/>
      <c r="H140" s="6"/>
      <c r="I140" s="6"/>
      <c r="J140" s="6"/>
    </row>
  </sheetData>
  <sheetProtection/>
  <mergeCells count="11">
    <mergeCell ref="F7:G7"/>
    <mergeCell ref="H7:I7"/>
    <mergeCell ref="J7:K7"/>
    <mergeCell ref="J1:K1"/>
    <mergeCell ref="A2:K2"/>
    <mergeCell ref="A3:K3"/>
    <mergeCell ref="A4:K4"/>
    <mergeCell ref="A6:A8"/>
    <mergeCell ref="B6:B8"/>
    <mergeCell ref="C6:E7"/>
    <mergeCell ref="F6:K6"/>
  </mergeCells>
  <printOptions/>
  <pageMargins left="0.3937007874015748" right="0" top="0" bottom="0" header="0.5118110236220472" footer="0.5118110236220472"/>
  <pageSetup horizontalDpi="600" verticalDpi="600" orientation="landscape" paperSize="9" scale="72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selection activeCell="D21" sqref="D21"/>
    </sheetView>
  </sheetViews>
  <sheetFormatPr defaultColWidth="9.00390625" defaultRowHeight="12.75"/>
  <cols>
    <col min="1" max="1" width="6.75390625" style="1" customWidth="1"/>
    <col min="2" max="2" width="56.875" style="1" customWidth="1"/>
    <col min="3" max="3" width="11.875" style="1" customWidth="1"/>
    <col min="4" max="4" width="13.875" style="1" customWidth="1"/>
    <col min="5" max="5" width="14.125" style="1" customWidth="1"/>
    <col min="6" max="6" width="9.875" style="1" customWidth="1"/>
    <col min="7" max="7" width="12.00390625" style="1" customWidth="1"/>
    <col min="8" max="8" width="11.375" style="1" bestFit="1" customWidth="1"/>
    <col min="9" max="9" width="13.125" style="1" customWidth="1"/>
    <col min="10" max="10" width="10.00390625" style="1" bestFit="1" customWidth="1"/>
    <col min="11" max="11" width="12.25390625" style="1" customWidth="1"/>
    <col min="12" max="16384" width="9.125" style="1" customWidth="1"/>
  </cols>
  <sheetData>
    <row r="1" spans="10:11" ht="18.75">
      <c r="J1" s="72" t="s">
        <v>30</v>
      </c>
      <c r="K1" s="72"/>
    </row>
    <row r="2" spans="1:11" ht="20.25">
      <c r="A2" s="73" t="s">
        <v>64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82" t="s">
        <v>34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5.75">
      <c r="A4" s="75" t="s">
        <v>13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ht="15" customHeight="1" thickBot="1">
      <c r="K5" s="4" t="s">
        <v>6</v>
      </c>
    </row>
    <row r="6" spans="1:11" ht="15.75">
      <c r="A6" s="76" t="s">
        <v>0</v>
      </c>
      <c r="B6" s="79" t="s">
        <v>31</v>
      </c>
      <c r="C6" s="79" t="s">
        <v>65</v>
      </c>
      <c r="D6" s="79"/>
      <c r="E6" s="79"/>
      <c r="F6" s="79" t="s">
        <v>4</v>
      </c>
      <c r="G6" s="79"/>
      <c r="H6" s="79"/>
      <c r="I6" s="79"/>
      <c r="J6" s="79"/>
      <c r="K6" s="81"/>
    </row>
    <row r="7" spans="1:11" ht="15.75">
      <c r="A7" s="77"/>
      <c r="B7" s="70"/>
      <c r="C7" s="70"/>
      <c r="D7" s="70"/>
      <c r="E7" s="70"/>
      <c r="F7" s="70" t="s">
        <v>66</v>
      </c>
      <c r="G7" s="70"/>
      <c r="H7" s="70" t="s">
        <v>67</v>
      </c>
      <c r="I7" s="70"/>
      <c r="J7" s="70" t="s">
        <v>68</v>
      </c>
      <c r="K7" s="71"/>
    </row>
    <row r="8" spans="1:11" ht="15.75">
      <c r="A8" s="77"/>
      <c r="B8" s="70"/>
      <c r="C8" s="11" t="s">
        <v>1</v>
      </c>
      <c r="D8" s="11" t="s">
        <v>2</v>
      </c>
      <c r="E8" s="11" t="s">
        <v>3</v>
      </c>
      <c r="F8" s="11" t="s">
        <v>1</v>
      </c>
      <c r="G8" s="11" t="s">
        <v>2</v>
      </c>
      <c r="H8" s="11" t="s">
        <v>1</v>
      </c>
      <c r="I8" s="11" t="s">
        <v>2</v>
      </c>
      <c r="J8" s="11" t="s">
        <v>1</v>
      </c>
      <c r="K8" s="12" t="s">
        <v>2</v>
      </c>
    </row>
    <row r="9" spans="1:11" ht="18.75">
      <c r="A9" s="5">
        <v>1</v>
      </c>
      <c r="B9" s="13" t="s">
        <v>32</v>
      </c>
      <c r="C9" s="56">
        <f>SUM(C11:C14)</f>
        <v>1931.5</v>
      </c>
      <c r="D9" s="56">
        <f aca="true" t="shared" si="0" ref="D9:K9">SUM(D11:D14)</f>
        <v>1931.5</v>
      </c>
      <c r="E9" s="56">
        <f t="shared" si="0"/>
        <v>0</v>
      </c>
      <c r="F9" s="56">
        <f t="shared" si="0"/>
        <v>1666.8</v>
      </c>
      <c r="G9" s="56">
        <f t="shared" si="0"/>
        <v>1666.8</v>
      </c>
      <c r="H9" s="56">
        <f t="shared" si="0"/>
        <v>0</v>
      </c>
      <c r="I9" s="56">
        <f t="shared" si="0"/>
        <v>0</v>
      </c>
      <c r="J9" s="56">
        <f t="shared" si="0"/>
        <v>264.7</v>
      </c>
      <c r="K9" s="56">
        <f t="shared" si="0"/>
        <v>264.7</v>
      </c>
    </row>
    <row r="10" spans="1:11" ht="18.75">
      <c r="A10" s="5"/>
      <c r="B10" s="2" t="s">
        <v>4</v>
      </c>
      <c r="C10" s="57"/>
      <c r="D10" s="57"/>
      <c r="E10" s="57"/>
      <c r="F10" s="57"/>
      <c r="G10" s="57"/>
      <c r="H10" s="57"/>
      <c r="I10" s="57"/>
      <c r="J10" s="57"/>
      <c r="K10" s="58"/>
    </row>
    <row r="11" spans="1:11" ht="24" customHeight="1">
      <c r="A11" s="7" t="s">
        <v>33</v>
      </c>
      <c r="B11" s="2" t="s">
        <v>69</v>
      </c>
      <c r="C11" s="57">
        <f aca="true" t="shared" si="1" ref="C11:D14">F11+H11+J11</f>
        <v>702</v>
      </c>
      <c r="D11" s="57">
        <f t="shared" si="1"/>
        <v>702</v>
      </c>
      <c r="E11" s="57"/>
      <c r="F11" s="57">
        <v>702</v>
      </c>
      <c r="G11" s="57">
        <v>702</v>
      </c>
      <c r="H11" s="57"/>
      <c r="I11" s="57"/>
      <c r="J11" s="57"/>
      <c r="K11" s="58"/>
    </row>
    <row r="12" spans="1:11" ht="26.25" customHeight="1">
      <c r="A12" s="7" t="s">
        <v>35</v>
      </c>
      <c r="B12" s="2" t="s">
        <v>70</v>
      </c>
      <c r="C12" s="57">
        <f t="shared" si="1"/>
        <v>419.9</v>
      </c>
      <c r="D12" s="57">
        <f t="shared" si="1"/>
        <v>419.9</v>
      </c>
      <c r="E12" s="57"/>
      <c r="F12" s="57">
        <f>260.9+159</f>
        <v>419.9</v>
      </c>
      <c r="G12" s="57">
        <f>260.9+159</f>
        <v>419.9</v>
      </c>
      <c r="H12" s="57"/>
      <c r="I12" s="57"/>
      <c r="J12" s="57"/>
      <c r="K12" s="58"/>
    </row>
    <row r="13" spans="1:11" ht="24.75" customHeight="1">
      <c r="A13" s="7" t="s">
        <v>60</v>
      </c>
      <c r="B13" s="2" t="s">
        <v>61</v>
      </c>
      <c r="C13" s="57">
        <f t="shared" si="1"/>
        <v>564.6</v>
      </c>
      <c r="D13" s="57">
        <f t="shared" si="1"/>
        <v>564.6</v>
      </c>
      <c r="E13" s="57"/>
      <c r="F13" s="57">
        <v>299.9</v>
      </c>
      <c r="G13" s="57">
        <v>299.9</v>
      </c>
      <c r="H13" s="57"/>
      <c r="I13" s="57"/>
      <c r="J13" s="57">
        <v>264.7</v>
      </c>
      <c r="K13" s="58">
        <v>264.7</v>
      </c>
    </row>
    <row r="14" spans="1:11" ht="24.75" customHeight="1" thickBot="1">
      <c r="A14" s="66" t="s">
        <v>71</v>
      </c>
      <c r="B14" s="67" t="s">
        <v>72</v>
      </c>
      <c r="C14" s="57">
        <f t="shared" si="1"/>
        <v>245</v>
      </c>
      <c r="D14" s="57">
        <f t="shared" si="1"/>
        <v>245</v>
      </c>
      <c r="E14" s="68"/>
      <c r="F14" s="68">
        <v>245</v>
      </c>
      <c r="G14" s="68">
        <v>245</v>
      </c>
      <c r="H14" s="68"/>
      <c r="I14" s="68"/>
      <c r="J14" s="68"/>
      <c r="K14" s="69"/>
    </row>
    <row r="15" spans="1:11" s="4" customFormat="1" ht="19.5" thickBot="1">
      <c r="A15" s="63"/>
      <c r="B15" s="64" t="s">
        <v>5</v>
      </c>
      <c r="C15" s="65">
        <f>SUM(C11:C14)</f>
        <v>1931.5</v>
      </c>
      <c r="D15" s="65">
        <f aca="true" t="shared" si="2" ref="D15:K15">SUM(D11:D14)</f>
        <v>1931.5</v>
      </c>
      <c r="E15" s="65">
        <f t="shared" si="2"/>
        <v>0</v>
      </c>
      <c r="F15" s="65">
        <f t="shared" si="2"/>
        <v>1666.8</v>
      </c>
      <c r="G15" s="65">
        <f t="shared" si="2"/>
        <v>1666.8</v>
      </c>
      <c r="H15" s="65">
        <f t="shared" si="2"/>
        <v>0</v>
      </c>
      <c r="I15" s="65">
        <f t="shared" si="2"/>
        <v>0</v>
      </c>
      <c r="J15" s="65">
        <f t="shared" si="2"/>
        <v>264.7</v>
      </c>
      <c r="K15" s="65">
        <f t="shared" si="2"/>
        <v>264.7</v>
      </c>
    </row>
    <row r="16" spans="1:11" s="4" customFormat="1" ht="18.7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s="4" customFormat="1" ht="18.7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4" customFormat="1" ht="18.7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s="4" customFormat="1" ht="18.7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s="4" customFormat="1" ht="18.75">
      <c r="A20" s="8"/>
      <c r="B20" s="4" t="s">
        <v>27</v>
      </c>
      <c r="C20" s="1"/>
      <c r="D20" s="1"/>
      <c r="G20" s="10"/>
      <c r="H20" s="1"/>
      <c r="I20" s="4" t="s">
        <v>28</v>
      </c>
      <c r="J20" s="1"/>
      <c r="K20" s="1"/>
    </row>
    <row r="21" spans="1:11" s="4" customFormat="1" ht="16.5" customHeight="1">
      <c r="A21" s="8"/>
      <c r="B21" s="1"/>
      <c r="C21" s="1"/>
      <c r="D21" s="1"/>
      <c r="G21" s="9" t="s">
        <v>12</v>
      </c>
      <c r="H21" s="1"/>
      <c r="J21" s="1"/>
      <c r="K21" s="1"/>
    </row>
    <row r="22" spans="1:11" s="4" customFormat="1" ht="18.7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4" customFormat="1" ht="18.7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4" customFormat="1" ht="38.25" customHeight="1">
      <c r="A24" s="1"/>
      <c r="B24" s="35"/>
      <c r="C24" s="1"/>
      <c r="D24" s="1"/>
      <c r="E24" s="1"/>
      <c r="F24" s="1"/>
      <c r="G24" s="1"/>
      <c r="H24" s="1"/>
      <c r="I24" s="49"/>
      <c r="J24" s="1"/>
      <c r="K24" s="1"/>
    </row>
    <row r="25" spans="1:11" s="4" customFormat="1" ht="20.25">
      <c r="A25" s="1"/>
      <c r="B25" s="35"/>
      <c r="C25" s="1"/>
      <c r="D25" s="1"/>
      <c r="E25" s="1"/>
      <c r="F25" s="1"/>
      <c r="G25" s="1"/>
      <c r="H25" s="1"/>
      <c r="I25" s="1"/>
      <c r="J25" s="1"/>
      <c r="K25" s="1"/>
    </row>
    <row r="26" spans="1:11" s="4" customFormat="1" ht="4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4" customFormat="1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4" customFormat="1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4" customFormat="1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/>
  <mergeCells count="11">
    <mergeCell ref="J1:K1"/>
    <mergeCell ref="A2:K2"/>
    <mergeCell ref="A3:K3"/>
    <mergeCell ref="A4:K4"/>
    <mergeCell ref="A6:A8"/>
    <mergeCell ref="B6:B8"/>
    <mergeCell ref="C6:E7"/>
    <mergeCell ref="F6:K6"/>
    <mergeCell ref="F7:G7"/>
    <mergeCell ref="H7:I7"/>
    <mergeCell ref="J7:K7"/>
  </mergeCells>
  <printOptions/>
  <pageMargins left="0.66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7</cp:lastModifiedBy>
  <cp:lastPrinted>2017-10-10T06:55:44Z</cp:lastPrinted>
  <dcterms:created xsi:type="dcterms:W3CDTF">2016-03-28T07:13:45Z</dcterms:created>
  <dcterms:modified xsi:type="dcterms:W3CDTF">2017-10-10T12:32:02Z</dcterms:modified>
  <cp:category/>
  <cp:version/>
  <cp:contentType/>
  <cp:contentStatus/>
</cp:coreProperties>
</file>