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Лист1 " sheetId="1" r:id="rId1"/>
    <sheet name="Лист1" sheetId="2" r:id="rId2"/>
  </sheets>
  <definedNames>
    <definedName name="_xlnm.Print_Area" localSheetId="0">'Лист1 '!$A$1:$AC$52</definedName>
  </definedNames>
  <calcPr fullCalcOnLoad="1"/>
</workbook>
</file>

<file path=xl/sharedStrings.xml><?xml version="1.0" encoding="utf-8"?>
<sst xmlns="http://schemas.openxmlformats.org/spreadsheetml/2006/main" count="120" uniqueCount="88">
  <si>
    <t>№ з/п</t>
  </si>
  <si>
    <t>Назва видатків, об"єктів</t>
  </si>
  <si>
    <t>план</t>
  </si>
  <si>
    <t>виконано</t>
  </si>
  <si>
    <t>% виконання</t>
  </si>
  <si>
    <t>в тому числі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</si>
  <si>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</si>
  <si>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</si>
  <si>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</si>
  <si>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</si>
  <si>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</si>
  <si>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будівельні матеріали</t>
  </si>
  <si>
    <t>саджанці</t>
  </si>
  <si>
    <t>теплопостачання</t>
  </si>
  <si>
    <t>електроенергія</t>
  </si>
  <si>
    <t>посипочний матеріал</t>
  </si>
  <si>
    <t>Оплата послуг (крім комунальних)-всього</t>
  </si>
  <si>
    <t>відсотки банку</t>
  </si>
  <si>
    <t>послуги зв"язку, інтернет</t>
  </si>
  <si>
    <t>автопослуги</t>
  </si>
  <si>
    <t>податки</t>
  </si>
  <si>
    <t>Послуги з утримання безпритульних тварин-всього</t>
  </si>
  <si>
    <t>Придбання основних засобів-всього</t>
  </si>
  <si>
    <t>Поповнення статутного фонду-всього</t>
  </si>
  <si>
    <t>ВСЬОГО</t>
  </si>
  <si>
    <t>тис.грн.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</si>
  <si>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</si>
  <si>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</si>
  <si>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</si>
  <si>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</si>
  <si>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</si>
  <si>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</si>
  <si>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</si>
  <si>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</si>
  <si>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</si>
  <si>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</si>
  <si>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</si>
  <si>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</si>
  <si>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1.4.2</t>
  </si>
  <si>
    <t>1.5</t>
  </si>
  <si>
    <t>1.5.1</t>
  </si>
  <si>
    <t>1.5.2</t>
  </si>
  <si>
    <t>1.5.3</t>
  </si>
  <si>
    <t>1.5.4</t>
  </si>
  <si>
    <t>1.6</t>
  </si>
  <si>
    <t>1.6.1</t>
  </si>
  <si>
    <t>Видатки (благоустрій, зовнішнє освітлення, утримання цвинтарів, поховання безрідних, тощо)-всього</t>
  </si>
  <si>
    <t>1.6.2</t>
  </si>
  <si>
    <t>2</t>
  </si>
  <si>
    <t>2.1</t>
  </si>
  <si>
    <t>3</t>
  </si>
  <si>
    <t>3.1</t>
  </si>
  <si>
    <t>5</t>
  </si>
  <si>
    <t>5.1</t>
  </si>
  <si>
    <t>Інші видатки-всього</t>
  </si>
  <si>
    <t xml:space="preserve">господарчі товари </t>
  </si>
  <si>
    <t>запчастини</t>
  </si>
  <si>
    <t>1.3.7</t>
  </si>
  <si>
    <t>розшифрувати за напрямами використання</t>
  </si>
  <si>
    <t>розшифрувати по видам</t>
  </si>
  <si>
    <t>підпис</t>
  </si>
  <si>
    <t>Додаток 1</t>
  </si>
  <si>
    <t>інші (розшифрувати):електротовари, фарба для розмітки доріг, дорожні знаки, кантовари та інш.</t>
  </si>
  <si>
    <t>водопостачання, вивіз ТПВ</t>
  </si>
  <si>
    <t>інші (крупні суми розшифрувати): видатки на відрядження</t>
  </si>
  <si>
    <t>5.1.1</t>
  </si>
  <si>
    <t>5.1.2</t>
  </si>
  <si>
    <t>Придбання дизельної електростанції</t>
  </si>
  <si>
    <t>Придбання, встановлення та налаштування 5 камер відеоспостереження</t>
  </si>
  <si>
    <t>інші послуги (крупні суми розшифрувати): пломб./розпл., технічна перевірка лічильників, обслуговування комп. техніки, навчання;програмне забезпечення</t>
  </si>
  <si>
    <t>квітень</t>
  </si>
  <si>
    <t>травень</t>
  </si>
  <si>
    <t>червень</t>
  </si>
  <si>
    <t>січень</t>
  </si>
  <si>
    <t>лютий</t>
  </si>
  <si>
    <t>березень</t>
  </si>
  <si>
    <t xml:space="preserve"> Керівник</t>
  </si>
  <si>
    <t>липень</t>
  </si>
  <si>
    <t>серпень</t>
  </si>
  <si>
    <t>вересень</t>
  </si>
  <si>
    <t xml:space="preserve">                                                                                                                             назва комунального підприємства</t>
  </si>
  <si>
    <t xml:space="preserve">                              КП "Павлоград-Світло"</t>
  </si>
  <si>
    <t>жовтень</t>
  </si>
  <si>
    <t>листопад</t>
  </si>
  <si>
    <t>грудень</t>
  </si>
  <si>
    <t>Сінюков Б.А.</t>
  </si>
  <si>
    <t xml:space="preserve">                                          Звіт про використання бюджетних коштів за 2017 рік </t>
  </si>
  <si>
    <t>за 2017 рік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</si>
</sst>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2" fontId="47" fillId="33" borderId="13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justify" vertical="center"/>
    </xf>
    <xf numFmtId="0" fontId="9" fillId="33" borderId="20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/>
    </xf>
    <xf numFmtId="0" fontId="9" fillId="33" borderId="12" xfId="0" applyFont="1" applyFill="1" applyBorder="1" applyAlignment="1">
      <alignment horizontal="justify" vertical="center"/>
    </xf>
    <xf numFmtId="0" fontId="8" fillId="0" borderId="21" xfId="0" applyFont="1" applyBorder="1" applyAlignment="1">
      <alignment horizontal="justify" vertical="center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49" fontId="7" fillId="0" borderId="24" xfId="0" applyNumberFormat="1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180" fontId="47" fillId="34" borderId="22" xfId="0" applyNumberFormat="1" applyFont="1" applyFill="1" applyBorder="1" applyAlignment="1">
      <alignment horizontal="center" vertical="center"/>
    </xf>
    <xf numFmtId="180" fontId="47" fillId="34" borderId="23" xfId="0" applyNumberFormat="1" applyFont="1" applyFill="1" applyBorder="1" applyAlignment="1">
      <alignment horizontal="center" vertical="center"/>
    </xf>
    <xf numFmtId="180" fontId="47" fillId="34" borderId="24" xfId="0" applyNumberFormat="1" applyFont="1" applyFill="1" applyBorder="1" applyAlignment="1">
      <alignment horizontal="center" vertical="center"/>
    </xf>
    <xf numFmtId="180" fontId="47" fillId="34" borderId="27" xfId="0" applyNumberFormat="1" applyFont="1" applyFill="1" applyBorder="1" applyAlignment="1">
      <alignment horizontal="center" vertical="center"/>
    </xf>
    <xf numFmtId="180" fontId="47" fillId="34" borderId="26" xfId="0" applyNumberFormat="1" applyFont="1" applyFill="1" applyBorder="1" applyAlignment="1">
      <alignment horizontal="center" vertical="center"/>
    </xf>
    <xf numFmtId="180" fontId="47" fillId="33" borderId="14" xfId="0" applyNumberFormat="1" applyFont="1" applyFill="1" applyBorder="1" applyAlignment="1">
      <alignment horizontal="center" vertical="center"/>
    </xf>
    <xf numFmtId="1" fontId="47" fillId="33" borderId="14" xfId="0" applyNumberFormat="1" applyFont="1" applyFill="1" applyBorder="1" applyAlignment="1">
      <alignment horizontal="center" vertical="center"/>
    </xf>
    <xf numFmtId="180" fontId="47" fillId="33" borderId="13" xfId="0" applyNumberFormat="1" applyFont="1" applyFill="1" applyBorder="1" applyAlignment="1">
      <alignment horizontal="center" vertical="center"/>
    </xf>
    <xf numFmtId="180" fontId="47" fillId="33" borderId="15" xfId="0" applyNumberFormat="1" applyFont="1" applyFill="1" applyBorder="1" applyAlignment="1">
      <alignment horizontal="center" vertical="center"/>
    </xf>
    <xf numFmtId="180" fontId="47" fillId="33" borderId="12" xfId="0" applyNumberFormat="1" applyFont="1" applyFill="1" applyBorder="1" applyAlignment="1">
      <alignment horizontal="center" vertical="center"/>
    </xf>
    <xf numFmtId="180" fontId="47" fillId="33" borderId="11" xfId="0" applyNumberFormat="1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180" fontId="47" fillId="33" borderId="28" xfId="0" applyNumberFormat="1" applyFont="1" applyFill="1" applyBorder="1" applyAlignment="1">
      <alignment horizontal="center" vertical="center"/>
    </xf>
    <xf numFmtId="180" fontId="47" fillId="33" borderId="12" xfId="0" applyNumberFormat="1" applyFont="1" applyFill="1" applyBorder="1" applyAlignment="1">
      <alignment horizontal="center"/>
    </xf>
    <xf numFmtId="180" fontId="47" fillId="33" borderId="14" xfId="0" applyNumberFormat="1" applyFont="1" applyFill="1" applyBorder="1" applyAlignment="1">
      <alignment horizontal="center"/>
    </xf>
    <xf numFmtId="180" fontId="47" fillId="33" borderId="17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80" fontId="47" fillId="33" borderId="29" xfId="0" applyNumberFormat="1" applyFont="1" applyFill="1" applyBorder="1" applyAlignment="1">
      <alignment horizontal="center" vertical="center"/>
    </xf>
    <xf numFmtId="1" fontId="47" fillId="33" borderId="29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180" fontId="47" fillId="34" borderId="0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0" fontId="8" fillId="0" borderId="33" xfId="0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33" borderId="13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" fontId="47" fillId="33" borderId="3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0" fontId="47" fillId="0" borderId="15" xfId="0" applyNumberFormat="1" applyFont="1" applyFill="1" applyBorder="1" applyAlignment="1">
      <alignment horizontal="center" vertical="center"/>
    </xf>
    <xf numFmtId="180" fontId="47" fillId="0" borderId="13" xfId="0" applyNumberFormat="1" applyFont="1" applyFill="1" applyBorder="1" applyAlignment="1">
      <alignment horizontal="center" vertical="center"/>
    </xf>
    <xf numFmtId="180" fontId="47" fillId="0" borderId="14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33" xfId="0" applyNumberFormat="1" applyFont="1" applyFill="1" applyBorder="1" applyAlignment="1">
      <alignment horizontal="center" vertical="center"/>
    </xf>
    <xf numFmtId="180" fontId="47" fillId="0" borderId="1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80" fontId="47" fillId="0" borderId="22" xfId="0" applyNumberFormat="1" applyFont="1" applyFill="1" applyBorder="1" applyAlignment="1">
      <alignment horizontal="center" vertical="center"/>
    </xf>
    <xf numFmtId="180" fontId="4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80" fontId="8" fillId="0" borderId="31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0" fontId="47" fillId="0" borderId="27" xfId="0" applyNumberFormat="1" applyFont="1" applyFill="1" applyBorder="1" applyAlignment="1">
      <alignment horizontal="center" vertical="center"/>
    </xf>
    <xf numFmtId="180" fontId="47" fillId="0" borderId="26" xfId="0" applyNumberFormat="1" applyFont="1" applyFill="1" applyBorder="1" applyAlignment="1">
      <alignment horizontal="center" vertical="center"/>
    </xf>
    <xf numFmtId="180" fontId="47" fillId="0" borderId="16" xfId="0" applyNumberFormat="1" applyFont="1" applyFill="1" applyBorder="1" applyAlignment="1">
      <alignment horizontal="center" vertical="center"/>
    </xf>
    <xf numFmtId="180" fontId="47" fillId="0" borderId="39" xfId="0" applyNumberFormat="1" applyFont="1" applyFill="1" applyBorder="1" applyAlignment="1">
      <alignment horizontal="center" vertical="center"/>
    </xf>
    <xf numFmtId="1" fontId="47" fillId="0" borderId="40" xfId="0" applyNumberFormat="1" applyFont="1" applyFill="1" applyBorder="1" applyAlignment="1">
      <alignment horizontal="center" vertical="center"/>
    </xf>
    <xf numFmtId="180" fontId="47" fillId="0" borderId="40" xfId="0" applyNumberFormat="1" applyFont="1" applyFill="1" applyBorder="1" applyAlignment="1">
      <alignment horizontal="center" vertical="center"/>
    </xf>
    <xf numFmtId="180" fontId="47" fillId="0" borderId="41" xfId="0" applyNumberFormat="1" applyFont="1" applyFill="1" applyBorder="1" applyAlignment="1">
      <alignment horizontal="center" vertical="center"/>
    </xf>
    <xf numFmtId="180" fontId="47" fillId="0" borderId="20" xfId="0" applyNumberFormat="1" applyFont="1" applyFill="1" applyBorder="1" applyAlignment="1">
      <alignment horizontal="center" vertical="center"/>
    </xf>
    <xf numFmtId="180" fontId="47" fillId="0" borderId="42" xfId="0" applyNumberFormat="1" applyFont="1" applyFill="1" applyBorder="1" applyAlignment="1">
      <alignment horizontal="center" vertical="center"/>
    </xf>
    <xf numFmtId="180" fontId="47" fillId="0" borderId="43" xfId="0" applyNumberFormat="1" applyFont="1" applyFill="1" applyBorder="1" applyAlignment="1">
      <alignment horizontal="center" vertical="center"/>
    </xf>
    <xf numFmtId="180" fontId="47" fillId="0" borderId="44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180" fontId="47" fillId="0" borderId="33" xfId="0" applyNumberFormat="1" applyFont="1" applyFill="1" applyBorder="1" applyAlignment="1">
      <alignment horizontal="center" vertical="center"/>
    </xf>
    <xf numFmtId="180" fontId="47" fillId="0" borderId="12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47" fillId="0" borderId="45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80" fontId="8" fillId="0" borderId="28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0" zoomScaleNormal="70" zoomScalePageLayoutView="0" workbookViewId="0" topLeftCell="A1">
      <selection activeCell="A3" sqref="A3:W3"/>
    </sheetView>
  </sheetViews>
  <sheetFormatPr defaultColWidth="9.00390625" defaultRowHeight="12.75"/>
  <cols>
    <col min="1" max="1" width="7.375" style="5" customWidth="1"/>
    <col min="2" max="2" width="42.625" style="0" customWidth="1"/>
    <col min="3" max="3" width="9.375" style="0" customWidth="1"/>
    <col min="4" max="4" width="9.75390625" style="0" customWidth="1"/>
    <col min="5" max="5" width="8.375" style="0" customWidth="1"/>
    <col min="6" max="6" width="8.125" style="0" customWidth="1"/>
    <col min="7" max="7" width="8.25390625" style="0" customWidth="1"/>
    <col min="8" max="8" width="9.375" style="0" customWidth="1"/>
    <col min="9" max="9" width="9.25390625" style="0" customWidth="1"/>
    <col min="10" max="10" width="8.25390625" style="0" customWidth="1"/>
    <col min="11" max="11" width="8.75390625" style="0" customWidth="1"/>
    <col min="12" max="12" width="9.375" style="0" customWidth="1"/>
    <col min="13" max="13" width="9.125" style="0" customWidth="1"/>
    <col min="14" max="14" width="8.75390625" style="0" customWidth="1"/>
    <col min="15" max="15" width="8.375" style="0" customWidth="1"/>
    <col min="16" max="16" width="7.75390625" style="0" customWidth="1"/>
    <col min="17" max="17" width="7.875" style="0" customWidth="1"/>
    <col min="18" max="18" width="9.625" style="0" customWidth="1"/>
    <col min="19" max="19" width="9.00390625" style="0" customWidth="1"/>
    <col min="20" max="20" width="8.125" style="0" customWidth="1"/>
    <col min="21" max="22" width="7.875" style="0" customWidth="1"/>
    <col min="23" max="23" width="8.375" style="0" customWidth="1"/>
    <col min="24" max="24" width="9.625" style="0" customWidth="1"/>
    <col min="25" max="25" width="9.00390625" style="0" customWidth="1"/>
    <col min="26" max="26" width="8.125" style="0" customWidth="1"/>
    <col min="27" max="28" width="7.875" style="0" customWidth="1"/>
    <col min="29" max="29" width="8.375" style="0" customWidth="1"/>
  </cols>
  <sheetData>
    <row r="1" spans="1:29" ht="15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4"/>
      <c r="Q1" s="154"/>
      <c r="V1" s="154"/>
      <c r="W1" s="154"/>
      <c r="AB1" s="154" t="s">
        <v>61</v>
      </c>
      <c r="AC1" s="154"/>
    </row>
    <row r="2" spans="1:23" ht="20.25">
      <c r="A2" s="143" t="s">
        <v>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21.75" customHeight="1">
      <c r="A3" s="135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17" ht="15.75">
      <c r="A4" s="157" t="s">
        <v>80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29" ht="13.5" customHeight="1" thickBo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37"/>
      <c r="Q5" s="137"/>
      <c r="V5" s="137"/>
      <c r="W5" s="137"/>
      <c r="AB5" s="137" t="s">
        <v>25</v>
      </c>
      <c r="AC5" s="137"/>
    </row>
    <row r="6" spans="1:29" ht="15" thickBot="1">
      <c r="A6" s="158" t="s">
        <v>0</v>
      </c>
      <c r="B6" s="144" t="s">
        <v>1</v>
      </c>
      <c r="C6" s="147" t="s">
        <v>87</v>
      </c>
      <c r="D6" s="148"/>
      <c r="E6" s="149"/>
      <c r="F6" s="140" t="s">
        <v>5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2"/>
    </row>
    <row r="7" spans="1:29" ht="13.5" customHeight="1" thickBot="1">
      <c r="A7" s="159"/>
      <c r="B7" s="145"/>
      <c r="C7" s="150"/>
      <c r="D7" s="151"/>
      <c r="E7" s="152"/>
      <c r="F7" s="153" t="s">
        <v>73</v>
      </c>
      <c r="G7" s="134"/>
      <c r="H7" s="132" t="s">
        <v>74</v>
      </c>
      <c r="I7" s="134"/>
      <c r="J7" s="153" t="s">
        <v>75</v>
      </c>
      <c r="K7" s="134"/>
      <c r="L7" s="132" t="s">
        <v>70</v>
      </c>
      <c r="M7" s="133"/>
      <c r="N7" s="132" t="s">
        <v>71</v>
      </c>
      <c r="O7" s="134"/>
      <c r="P7" s="153" t="s">
        <v>72</v>
      </c>
      <c r="Q7" s="133"/>
      <c r="R7" s="138" t="s">
        <v>77</v>
      </c>
      <c r="S7" s="139"/>
      <c r="T7" s="138" t="s">
        <v>78</v>
      </c>
      <c r="U7" s="139"/>
      <c r="V7" s="138" t="s">
        <v>79</v>
      </c>
      <c r="W7" s="139"/>
      <c r="X7" s="155" t="s">
        <v>82</v>
      </c>
      <c r="Y7" s="156"/>
      <c r="Z7" s="155" t="s">
        <v>83</v>
      </c>
      <c r="AA7" s="156"/>
      <c r="AB7" s="138" t="s">
        <v>84</v>
      </c>
      <c r="AC7" s="139"/>
    </row>
    <row r="8" spans="1:29" ht="57" customHeight="1" thickBot="1">
      <c r="A8" s="160"/>
      <c r="B8" s="146"/>
      <c r="C8" s="25" t="s">
        <v>2</v>
      </c>
      <c r="D8" s="26" t="s">
        <v>3</v>
      </c>
      <c r="E8" s="27" t="s">
        <v>4</v>
      </c>
      <c r="F8" s="25" t="s">
        <v>2</v>
      </c>
      <c r="G8" s="28" t="s">
        <v>3</v>
      </c>
      <c r="H8" s="29" t="s">
        <v>2</v>
      </c>
      <c r="I8" s="30" t="s">
        <v>3</v>
      </c>
      <c r="J8" s="25" t="s">
        <v>2</v>
      </c>
      <c r="K8" s="28" t="s">
        <v>3</v>
      </c>
      <c r="L8" s="25" t="s">
        <v>2</v>
      </c>
      <c r="M8" s="28" t="s">
        <v>3</v>
      </c>
      <c r="N8" s="29" t="s">
        <v>2</v>
      </c>
      <c r="O8" s="30" t="s">
        <v>3</v>
      </c>
      <c r="P8" s="25" t="s">
        <v>2</v>
      </c>
      <c r="Q8" s="30" t="s">
        <v>3</v>
      </c>
      <c r="R8" s="25" t="s">
        <v>2</v>
      </c>
      <c r="S8" s="28" t="s">
        <v>3</v>
      </c>
      <c r="T8" s="29" t="s">
        <v>2</v>
      </c>
      <c r="U8" s="30" t="s">
        <v>3</v>
      </c>
      <c r="V8" s="25" t="s">
        <v>2</v>
      </c>
      <c r="W8" s="28" t="s">
        <v>3</v>
      </c>
      <c r="X8" s="74" t="s">
        <v>2</v>
      </c>
      <c r="Y8" s="75" t="s">
        <v>3</v>
      </c>
      <c r="Z8" s="93" t="s">
        <v>2</v>
      </c>
      <c r="AA8" s="94" t="s">
        <v>3</v>
      </c>
      <c r="AB8" s="25" t="s">
        <v>2</v>
      </c>
      <c r="AC8" s="28" t="s">
        <v>3</v>
      </c>
    </row>
    <row r="9" spans="1:29" ht="42.75">
      <c r="A9" s="14">
        <v>1</v>
      </c>
      <c r="B9" s="20" t="s">
        <v>46</v>
      </c>
      <c r="C9" s="103">
        <f>F9+H9+J9+L9+N9+P9+R9+T9+V9+X9+Z9+AB9</f>
        <v>9061.899999999998</v>
      </c>
      <c r="D9" s="104">
        <f>G9+I9+K9+M9+O9+Q9+S9+U9+W9+Y9+AA9+AC9</f>
        <v>8748.73</v>
      </c>
      <c r="E9" s="105">
        <f>D9/C9*100</f>
        <v>96.54410223021664</v>
      </c>
      <c r="F9" s="103">
        <f aca="true" t="shared" si="0" ref="F9:K9">F11+F12+F13+F22+F27+F33</f>
        <v>674.8</v>
      </c>
      <c r="G9" s="106">
        <f t="shared" si="0"/>
        <v>402.40000000000003</v>
      </c>
      <c r="H9" s="107">
        <f>H11+H12+H13+H22+H27+H33</f>
        <v>1367.2</v>
      </c>
      <c r="I9" s="108">
        <f t="shared" si="0"/>
        <v>1305.23</v>
      </c>
      <c r="J9" s="103">
        <f t="shared" si="0"/>
        <v>1936.1</v>
      </c>
      <c r="K9" s="106">
        <f t="shared" si="0"/>
        <v>717.1</v>
      </c>
      <c r="L9" s="109">
        <f aca="true" t="shared" si="1" ref="L9:W9">L11+L12+L13+L22+L27+L33</f>
        <v>689.4000000000001</v>
      </c>
      <c r="M9" s="110">
        <f t="shared" si="1"/>
        <v>893.8000000000001</v>
      </c>
      <c r="N9" s="109">
        <f t="shared" si="1"/>
        <v>548.0000000000001</v>
      </c>
      <c r="O9" s="111">
        <f t="shared" si="1"/>
        <v>559.6</v>
      </c>
      <c r="P9" s="103">
        <f t="shared" si="1"/>
        <v>519.9</v>
      </c>
      <c r="Q9" s="106">
        <f t="shared" si="1"/>
        <v>512.9000000000001</v>
      </c>
      <c r="R9" s="112">
        <f t="shared" si="1"/>
        <v>656.6999999999999</v>
      </c>
      <c r="S9" s="113">
        <f t="shared" si="1"/>
        <v>602.4</v>
      </c>
      <c r="T9" s="114">
        <f t="shared" si="1"/>
        <v>726.5</v>
      </c>
      <c r="U9" s="115">
        <f t="shared" si="1"/>
        <v>624.9000000000001</v>
      </c>
      <c r="V9" s="114">
        <f t="shared" si="1"/>
        <v>469.20000000000005</v>
      </c>
      <c r="W9" s="115">
        <f t="shared" si="1"/>
        <v>582.1999999999999</v>
      </c>
      <c r="X9" s="112">
        <f aca="true" t="shared" si="2" ref="X9:AC9">X11+X12+X13+X22+X27+X33</f>
        <v>610.3</v>
      </c>
      <c r="Y9" s="113">
        <f t="shared" si="2"/>
        <v>594</v>
      </c>
      <c r="Z9" s="114">
        <f t="shared" si="2"/>
        <v>608</v>
      </c>
      <c r="AA9" s="115">
        <f>AA11+AA12+AA13+AA22+AA27+AA33</f>
        <v>835.4</v>
      </c>
      <c r="AB9" s="114">
        <f>AB11+AB12+AB13+AB22+AB27+AB33</f>
        <v>255.79999999999998</v>
      </c>
      <c r="AC9" s="115">
        <f t="shared" si="2"/>
        <v>1118.8</v>
      </c>
    </row>
    <row r="10" spans="1:29" ht="15">
      <c r="A10" s="15"/>
      <c r="B10" s="21" t="s">
        <v>5</v>
      </c>
      <c r="C10" s="116"/>
      <c r="D10" s="117"/>
      <c r="E10" s="83"/>
      <c r="F10" s="116"/>
      <c r="G10" s="118"/>
      <c r="H10" s="119"/>
      <c r="I10" s="120"/>
      <c r="J10" s="116"/>
      <c r="K10" s="118"/>
      <c r="L10" s="116"/>
      <c r="M10" s="118"/>
      <c r="N10" s="116"/>
      <c r="O10" s="120"/>
      <c r="P10" s="116"/>
      <c r="Q10" s="118"/>
      <c r="R10" s="76"/>
      <c r="S10" s="77"/>
      <c r="T10" s="95"/>
      <c r="U10" s="77"/>
      <c r="V10" s="95"/>
      <c r="W10" s="77"/>
      <c r="X10" s="76"/>
      <c r="Y10" s="77"/>
      <c r="Z10" s="95"/>
      <c r="AA10" s="77"/>
      <c r="AB10" s="95"/>
      <c r="AC10" s="77"/>
    </row>
    <row r="11" spans="1:29" ht="15">
      <c r="A11" s="15" t="s">
        <v>27</v>
      </c>
      <c r="B11" s="21" t="s">
        <v>6</v>
      </c>
      <c r="C11" s="114">
        <f aca="true" t="shared" si="3" ref="C11:D13">F11+H11+J11+L11+N11+P11+R11+T11+V11+X11+Z11+AB11</f>
        <v>2766.2999999999997</v>
      </c>
      <c r="D11" s="121">
        <f t="shared" si="3"/>
        <v>2766.3</v>
      </c>
      <c r="E11" s="122">
        <f>D11/C11*100</f>
        <v>100.00000000000003</v>
      </c>
      <c r="F11" s="82">
        <v>190</v>
      </c>
      <c r="G11" s="123">
        <v>58.6</v>
      </c>
      <c r="H11" s="81">
        <v>190</v>
      </c>
      <c r="I11" s="124">
        <v>202</v>
      </c>
      <c r="J11" s="82">
        <v>190</v>
      </c>
      <c r="K11" s="83">
        <v>205.8</v>
      </c>
      <c r="L11" s="82">
        <v>244.1</v>
      </c>
      <c r="M11" s="123">
        <v>327.8</v>
      </c>
      <c r="N11" s="82">
        <v>200</v>
      </c>
      <c r="O11" s="124">
        <v>70</v>
      </c>
      <c r="P11" s="82">
        <v>200</v>
      </c>
      <c r="Q11" s="83">
        <v>296.6</v>
      </c>
      <c r="R11" s="78">
        <v>230.2</v>
      </c>
      <c r="S11" s="79">
        <v>219.4</v>
      </c>
      <c r="T11" s="97">
        <v>241.8</v>
      </c>
      <c r="U11" s="87">
        <v>224</v>
      </c>
      <c r="V11" s="99">
        <v>263.1</v>
      </c>
      <c r="W11" s="87">
        <v>229.2</v>
      </c>
      <c r="X11" s="78">
        <v>293.1</v>
      </c>
      <c r="Y11" s="79">
        <v>211.6</v>
      </c>
      <c r="Z11" s="86">
        <v>338</v>
      </c>
      <c r="AA11" s="87">
        <v>267.2</v>
      </c>
      <c r="AB11" s="99">
        <v>186</v>
      </c>
      <c r="AC11" s="87">
        <v>454.1</v>
      </c>
    </row>
    <row r="12" spans="1:29" ht="15">
      <c r="A12" s="15" t="s">
        <v>28</v>
      </c>
      <c r="B12" s="21" t="s">
        <v>7</v>
      </c>
      <c r="C12" s="86">
        <f t="shared" si="3"/>
        <v>612.7</v>
      </c>
      <c r="D12" s="125">
        <f t="shared" si="3"/>
        <v>612.7</v>
      </c>
      <c r="E12" s="122">
        <f>D12/C12*100</f>
        <v>100</v>
      </c>
      <c r="F12" s="82">
        <v>41.8</v>
      </c>
      <c r="G12" s="83">
        <v>14.9</v>
      </c>
      <c r="H12" s="81">
        <v>38.7</v>
      </c>
      <c r="I12" s="124">
        <v>41.8</v>
      </c>
      <c r="J12" s="82">
        <v>44.9</v>
      </c>
      <c r="K12" s="83">
        <v>45.6</v>
      </c>
      <c r="L12" s="82">
        <v>53.7</v>
      </c>
      <c r="M12" s="83">
        <v>72.5</v>
      </c>
      <c r="N12" s="82">
        <v>44</v>
      </c>
      <c r="O12" s="124">
        <v>15.4</v>
      </c>
      <c r="P12" s="82">
        <v>44</v>
      </c>
      <c r="Q12" s="83">
        <v>65.2</v>
      </c>
      <c r="R12" s="80">
        <v>50.7</v>
      </c>
      <c r="S12" s="84">
        <v>45.6</v>
      </c>
      <c r="T12" s="96">
        <v>53.1</v>
      </c>
      <c r="U12" s="84">
        <v>52.1</v>
      </c>
      <c r="V12" s="96">
        <v>57.9</v>
      </c>
      <c r="W12" s="98">
        <v>52</v>
      </c>
      <c r="X12" s="80">
        <v>64.5</v>
      </c>
      <c r="Y12" s="81">
        <v>47</v>
      </c>
      <c r="Z12" s="96">
        <v>72.9</v>
      </c>
      <c r="AA12" s="84">
        <v>59.7</v>
      </c>
      <c r="AB12" s="96">
        <v>46.5</v>
      </c>
      <c r="AC12" s="98">
        <v>100.9</v>
      </c>
    </row>
    <row r="13" spans="1:29" ht="15">
      <c r="A13" s="15" t="s">
        <v>29</v>
      </c>
      <c r="B13" s="21" t="s">
        <v>8</v>
      </c>
      <c r="C13" s="114">
        <f t="shared" si="3"/>
        <v>2559.2</v>
      </c>
      <c r="D13" s="121">
        <f t="shared" si="3"/>
        <v>2374.2000000000003</v>
      </c>
      <c r="E13" s="122">
        <f>D13/C13*100</f>
        <v>92.77117849327917</v>
      </c>
      <c r="F13" s="82">
        <f aca="true" t="shared" si="4" ref="F13:K13">F15+F18+F21</f>
        <v>131</v>
      </c>
      <c r="G13" s="83">
        <f t="shared" si="4"/>
        <v>24.6</v>
      </c>
      <c r="H13" s="81">
        <f t="shared" si="4"/>
        <v>323.8</v>
      </c>
      <c r="I13" s="124">
        <f t="shared" si="4"/>
        <v>252.1</v>
      </c>
      <c r="J13" s="82">
        <f t="shared" si="4"/>
        <v>670.6999999999999</v>
      </c>
      <c r="K13" s="83">
        <f t="shared" si="4"/>
        <v>168</v>
      </c>
      <c r="L13" s="82">
        <f>L15+L16+L17+L18+L19+L20+L21</f>
        <v>68.5</v>
      </c>
      <c r="M13" s="83">
        <f>M15+M16+M17+M18+M19+M20+M21</f>
        <v>324.4</v>
      </c>
      <c r="N13" s="82">
        <f>N15+N18+N21</f>
        <v>131.1</v>
      </c>
      <c r="O13" s="124">
        <f>O15+O18+O21</f>
        <v>292.9</v>
      </c>
      <c r="P13" s="82">
        <f aca="true" t="shared" si="5" ref="P13:W13">P15+P16+P17+P18+P19+P20+P21</f>
        <v>130.29999999999998</v>
      </c>
      <c r="Q13" s="83">
        <f t="shared" si="5"/>
        <v>145.4</v>
      </c>
      <c r="R13" s="82">
        <f t="shared" si="5"/>
        <v>229.8</v>
      </c>
      <c r="S13" s="83">
        <f t="shared" si="5"/>
        <v>253.79999999999998</v>
      </c>
      <c r="T13" s="82">
        <f t="shared" si="5"/>
        <v>312.9</v>
      </c>
      <c r="U13" s="83">
        <f t="shared" si="5"/>
        <v>212</v>
      </c>
      <c r="V13" s="82">
        <f t="shared" si="5"/>
        <v>141.8</v>
      </c>
      <c r="W13" s="83">
        <f t="shared" si="5"/>
        <v>130.2</v>
      </c>
      <c r="X13" s="82">
        <f aca="true" t="shared" si="6" ref="X13:AC13">X15+X16+X17+X18+X19+X20+X21</f>
        <v>206.2</v>
      </c>
      <c r="Y13" s="83">
        <f t="shared" si="6"/>
        <v>119</v>
      </c>
      <c r="Z13" s="82">
        <f t="shared" si="6"/>
        <v>192</v>
      </c>
      <c r="AA13" s="83">
        <f t="shared" si="6"/>
        <v>265.9</v>
      </c>
      <c r="AB13" s="82">
        <f t="shared" si="6"/>
        <v>21.1</v>
      </c>
      <c r="AC13" s="83">
        <f t="shared" si="6"/>
        <v>185.89999999999998</v>
      </c>
    </row>
    <row r="14" spans="1:29" ht="15.75" customHeight="1">
      <c r="A14" s="15"/>
      <c r="B14" s="21" t="s">
        <v>9</v>
      </c>
      <c r="C14" s="96"/>
      <c r="D14" s="126"/>
      <c r="E14" s="122"/>
      <c r="F14" s="116"/>
      <c r="G14" s="118"/>
      <c r="H14" s="119"/>
      <c r="I14" s="120"/>
      <c r="J14" s="116"/>
      <c r="K14" s="118"/>
      <c r="L14" s="116"/>
      <c r="M14" s="118"/>
      <c r="N14" s="116"/>
      <c r="O14" s="120"/>
      <c r="P14" s="116"/>
      <c r="Q14" s="118"/>
      <c r="R14" s="80"/>
      <c r="S14" s="84"/>
      <c r="T14" s="96"/>
      <c r="U14" s="84"/>
      <c r="V14" s="96"/>
      <c r="W14" s="84"/>
      <c r="X14" s="80"/>
      <c r="Y14" s="84"/>
      <c r="Z14" s="96"/>
      <c r="AA14" s="84"/>
      <c r="AB14" s="96"/>
      <c r="AC14" s="84"/>
    </row>
    <row r="15" spans="1:29" ht="15">
      <c r="A15" s="15" t="s">
        <v>30</v>
      </c>
      <c r="B15" s="21" t="s">
        <v>10</v>
      </c>
      <c r="C15" s="114">
        <f>F15+H15+J15+L15+N15+P15+R15+T15+V15+X15+Z15+AB15</f>
        <v>345.9</v>
      </c>
      <c r="D15" s="125">
        <f>G15+I15+K15+M15+O15+Q15+S15+U15+W15+Y15+AA15+AC15</f>
        <v>343.09999999999997</v>
      </c>
      <c r="E15" s="122">
        <f>D15/C15*100</f>
        <v>99.19051749060421</v>
      </c>
      <c r="F15" s="82">
        <v>16.5</v>
      </c>
      <c r="G15" s="83">
        <v>16.6</v>
      </c>
      <c r="H15" s="81">
        <v>22.8</v>
      </c>
      <c r="I15" s="124">
        <v>21.4</v>
      </c>
      <c r="J15" s="82">
        <v>31.7</v>
      </c>
      <c r="K15" s="83">
        <v>31.1</v>
      </c>
      <c r="L15" s="82">
        <v>34.2</v>
      </c>
      <c r="M15" s="83">
        <v>32.7</v>
      </c>
      <c r="N15" s="82">
        <v>45.8</v>
      </c>
      <c r="O15" s="124">
        <v>21.2</v>
      </c>
      <c r="P15" s="82">
        <v>49.9</v>
      </c>
      <c r="Q15" s="83">
        <v>43.1</v>
      </c>
      <c r="R15" s="81">
        <v>0</v>
      </c>
      <c r="S15" s="79">
        <v>34.5</v>
      </c>
      <c r="T15" s="99">
        <v>145</v>
      </c>
      <c r="U15" s="81">
        <v>0</v>
      </c>
      <c r="V15" s="99">
        <v>0</v>
      </c>
      <c r="W15" s="79">
        <v>39.2</v>
      </c>
      <c r="X15" s="81">
        <v>0</v>
      </c>
      <c r="Y15" s="79">
        <v>59.7</v>
      </c>
      <c r="Z15" s="81">
        <v>0</v>
      </c>
      <c r="AA15" s="81">
        <v>43.4</v>
      </c>
      <c r="AB15" s="99">
        <v>0</v>
      </c>
      <c r="AC15" s="79">
        <v>0.2</v>
      </c>
    </row>
    <row r="16" spans="1:29" ht="15">
      <c r="A16" s="15" t="s">
        <v>31</v>
      </c>
      <c r="B16" s="21" t="s">
        <v>11</v>
      </c>
      <c r="C16" s="86"/>
      <c r="D16" s="125"/>
      <c r="E16" s="122"/>
      <c r="F16" s="82"/>
      <c r="G16" s="83"/>
      <c r="H16" s="81"/>
      <c r="I16" s="124"/>
      <c r="J16" s="82"/>
      <c r="K16" s="83"/>
      <c r="L16" s="82"/>
      <c r="M16" s="83"/>
      <c r="N16" s="82"/>
      <c r="O16" s="124"/>
      <c r="P16" s="82"/>
      <c r="Q16" s="83"/>
      <c r="R16" s="80"/>
      <c r="S16" s="84"/>
      <c r="T16" s="96"/>
      <c r="U16" s="84"/>
      <c r="V16" s="96"/>
      <c r="W16" s="84"/>
      <c r="X16" s="80"/>
      <c r="Y16" s="84"/>
      <c r="Z16" s="96"/>
      <c r="AA16" s="84"/>
      <c r="AB16" s="96"/>
      <c r="AC16" s="84"/>
    </row>
    <row r="17" spans="1:29" ht="15">
      <c r="A17" s="15" t="s">
        <v>32</v>
      </c>
      <c r="B17" s="21" t="s">
        <v>55</v>
      </c>
      <c r="C17" s="86"/>
      <c r="D17" s="125"/>
      <c r="E17" s="122"/>
      <c r="F17" s="82"/>
      <c r="G17" s="83"/>
      <c r="H17" s="81"/>
      <c r="I17" s="124"/>
      <c r="J17" s="82"/>
      <c r="K17" s="83"/>
      <c r="L17" s="82"/>
      <c r="M17" s="83"/>
      <c r="N17" s="82"/>
      <c r="O17" s="124"/>
      <c r="P17" s="82"/>
      <c r="Q17" s="83"/>
      <c r="R17" s="78"/>
      <c r="S17" s="79"/>
      <c r="T17" s="97"/>
      <c r="U17" s="79"/>
      <c r="V17" s="97"/>
      <c r="W17" s="79"/>
      <c r="X17" s="78"/>
      <c r="Y17" s="79"/>
      <c r="Z17" s="97"/>
      <c r="AA17" s="79"/>
      <c r="AB17" s="97"/>
      <c r="AC17" s="79"/>
    </row>
    <row r="18" spans="1:29" ht="15">
      <c r="A18" s="15" t="s">
        <v>33</v>
      </c>
      <c r="B18" s="21" t="s">
        <v>56</v>
      </c>
      <c r="C18" s="86">
        <f>F18+H18+P18+J18+L18+N18+R18+T18+V18+X18+Z18+AB18</f>
        <v>83.6</v>
      </c>
      <c r="D18" s="121">
        <f>G18+I18+Q18+K18+M18+O18+Q18+S18+U18+W18+Y18+AA18+AC18</f>
        <v>63.00000000000001</v>
      </c>
      <c r="E18" s="122">
        <f>D18/C18*100</f>
        <v>75.35885167464116</v>
      </c>
      <c r="F18" s="82">
        <v>0</v>
      </c>
      <c r="G18" s="83">
        <v>0</v>
      </c>
      <c r="H18" s="81">
        <v>1.1</v>
      </c>
      <c r="I18" s="124">
        <v>0</v>
      </c>
      <c r="J18" s="82">
        <v>40.2</v>
      </c>
      <c r="K18" s="83">
        <v>24.2</v>
      </c>
      <c r="L18" s="82">
        <v>1.8</v>
      </c>
      <c r="M18" s="83">
        <v>18</v>
      </c>
      <c r="N18" s="82">
        <v>1.3</v>
      </c>
      <c r="O18" s="124">
        <v>2.2</v>
      </c>
      <c r="P18" s="82">
        <v>2.8</v>
      </c>
      <c r="Q18" s="83">
        <v>0</v>
      </c>
      <c r="R18" s="81">
        <v>0</v>
      </c>
      <c r="S18" s="84">
        <v>0.6</v>
      </c>
      <c r="T18" s="96">
        <v>14.8</v>
      </c>
      <c r="U18" s="98">
        <v>2</v>
      </c>
      <c r="V18" s="96">
        <v>15.6</v>
      </c>
      <c r="W18" s="84">
        <v>9.5</v>
      </c>
      <c r="X18" s="81">
        <v>0.5</v>
      </c>
      <c r="Y18" s="81">
        <v>0</v>
      </c>
      <c r="Z18" s="96">
        <v>5.5</v>
      </c>
      <c r="AA18" s="98">
        <v>6.5</v>
      </c>
      <c r="AB18" s="86">
        <v>0</v>
      </c>
      <c r="AC18" s="98">
        <v>0</v>
      </c>
    </row>
    <row r="19" spans="1:29" ht="15">
      <c r="A19" s="15" t="s">
        <v>34</v>
      </c>
      <c r="B19" s="21" t="s">
        <v>15</v>
      </c>
      <c r="C19" s="86"/>
      <c r="D19" s="125"/>
      <c r="E19" s="122"/>
      <c r="F19" s="82"/>
      <c r="G19" s="83"/>
      <c r="H19" s="81"/>
      <c r="I19" s="124"/>
      <c r="J19" s="82"/>
      <c r="K19" s="83"/>
      <c r="L19" s="82"/>
      <c r="M19" s="83"/>
      <c r="N19" s="82"/>
      <c r="O19" s="124"/>
      <c r="P19" s="82"/>
      <c r="Q19" s="83"/>
      <c r="R19" s="78"/>
      <c r="S19" s="79"/>
      <c r="T19" s="97"/>
      <c r="U19" s="79"/>
      <c r="V19" s="97"/>
      <c r="W19" s="79"/>
      <c r="X19" s="78"/>
      <c r="Y19" s="79"/>
      <c r="Z19" s="97"/>
      <c r="AA19" s="79"/>
      <c r="AB19" s="97"/>
      <c r="AC19" s="79"/>
    </row>
    <row r="20" spans="1:29" ht="15">
      <c r="A20" s="15" t="s">
        <v>35</v>
      </c>
      <c r="B20" s="21" t="s">
        <v>12</v>
      </c>
      <c r="C20" s="86"/>
      <c r="D20" s="125"/>
      <c r="E20" s="122"/>
      <c r="F20" s="82"/>
      <c r="G20" s="83"/>
      <c r="H20" s="81"/>
      <c r="I20" s="124"/>
      <c r="J20" s="82"/>
      <c r="K20" s="83"/>
      <c r="L20" s="82"/>
      <c r="M20" s="83"/>
      <c r="N20" s="82"/>
      <c r="O20" s="124"/>
      <c r="P20" s="82"/>
      <c r="Q20" s="83"/>
      <c r="R20" s="80"/>
      <c r="S20" s="84"/>
      <c r="T20" s="96"/>
      <c r="U20" s="84"/>
      <c r="V20" s="96"/>
      <c r="W20" s="84"/>
      <c r="X20" s="80"/>
      <c r="Y20" s="84"/>
      <c r="Z20" s="96"/>
      <c r="AA20" s="84"/>
      <c r="AB20" s="96"/>
      <c r="AC20" s="84"/>
    </row>
    <row r="21" spans="1:29" ht="44.25" customHeight="1">
      <c r="A21" s="15" t="s">
        <v>57</v>
      </c>
      <c r="B21" s="21" t="s">
        <v>62</v>
      </c>
      <c r="C21" s="86">
        <f>F21+H21+P21+J21+L21+N21+R21+T21+V21+X21+Z21+AB21</f>
        <v>2129.7</v>
      </c>
      <c r="D21" s="125">
        <f>G21+I21+K21+M21+O21+Q21+S21+U21+W21+Y21+AA21+AC21</f>
        <v>1968.1</v>
      </c>
      <c r="E21" s="122">
        <f>D21/C21*100</f>
        <v>92.41207681833123</v>
      </c>
      <c r="F21" s="82">
        <v>114.5</v>
      </c>
      <c r="G21" s="83">
        <v>8</v>
      </c>
      <c r="H21" s="81">
        <f>284.3+30-14.4</f>
        <v>299.90000000000003</v>
      </c>
      <c r="I21" s="124">
        <v>230.7</v>
      </c>
      <c r="J21" s="82">
        <f>338.8+260</f>
        <v>598.8</v>
      </c>
      <c r="K21" s="83">
        <f>97.3+15.4</f>
        <v>112.7</v>
      </c>
      <c r="L21" s="82">
        <v>32.5</v>
      </c>
      <c r="M21" s="83">
        <f>83.5+100.6+89.6</f>
        <v>273.7</v>
      </c>
      <c r="N21" s="82">
        <v>84</v>
      </c>
      <c r="O21" s="124">
        <v>269.5</v>
      </c>
      <c r="P21" s="82">
        <v>77.6</v>
      </c>
      <c r="Q21" s="83">
        <v>102.3</v>
      </c>
      <c r="R21" s="78">
        <v>229.8</v>
      </c>
      <c r="S21" s="79">
        <f>148.9+69.8</f>
        <v>218.7</v>
      </c>
      <c r="T21" s="97">
        <v>153.1</v>
      </c>
      <c r="U21" s="87">
        <v>210</v>
      </c>
      <c r="V21" s="97">
        <v>126.2</v>
      </c>
      <c r="W21" s="79">
        <v>81.5</v>
      </c>
      <c r="X21" s="78">
        <f>155.7+50</f>
        <v>205.7</v>
      </c>
      <c r="Y21" s="79">
        <v>59.3</v>
      </c>
      <c r="Z21" s="97">
        <v>186.5</v>
      </c>
      <c r="AA21" s="87">
        <f>166+50</f>
        <v>216</v>
      </c>
      <c r="AB21" s="97">
        <v>21.1</v>
      </c>
      <c r="AC21" s="79">
        <v>185.7</v>
      </c>
    </row>
    <row r="22" spans="1:29" ht="20.25" customHeight="1">
      <c r="A22" s="15" t="s">
        <v>36</v>
      </c>
      <c r="B22" s="21" t="s">
        <v>26</v>
      </c>
      <c r="C22" s="114">
        <f>F22+H22+J22+L22+N22+P22+R22+T22+V22+X22+Z22+AB22</f>
        <v>3040.999999999999</v>
      </c>
      <c r="D22" s="121">
        <f>G22+I22+K22+M22+O22+Q22+S22+U22+W22+Y22+AA22+AC22</f>
        <v>2969.0299999999997</v>
      </c>
      <c r="E22" s="122">
        <f>D22/C22*100</f>
        <v>97.63334429463994</v>
      </c>
      <c r="F22" s="82">
        <f aca="true" t="shared" si="7" ref="F22:K22">F25+F26</f>
        <v>310</v>
      </c>
      <c r="G22" s="83">
        <f t="shared" si="7"/>
        <v>304</v>
      </c>
      <c r="H22" s="81">
        <f t="shared" si="7"/>
        <v>800.1</v>
      </c>
      <c r="I22" s="124">
        <f t="shared" si="7"/>
        <v>805.13</v>
      </c>
      <c r="J22" s="82">
        <f t="shared" si="7"/>
        <v>1010</v>
      </c>
      <c r="K22" s="83">
        <f t="shared" si="7"/>
        <v>297.3</v>
      </c>
      <c r="L22" s="82">
        <f>L25+L26</f>
        <v>320.1</v>
      </c>
      <c r="M22" s="83">
        <f>M25+M26</f>
        <v>167.9</v>
      </c>
      <c r="N22" s="82">
        <f>N25+N26</f>
        <v>170.1</v>
      </c>
      <c r="O22" s="124">
        <f>O25+O26</f>
        <v>180.7</v>
      </c>
      <c r="P22" s="82">
        <f>P24+P25+P26</f>
        <v>140.1</v>
      </c>
      <c r="Q22" s="83">
        <f>Q24+Q25+Q26</f>
        <v>0.1</v>
      </c>
      <c r="R22" s="82">
        <f>R24+R25+R26</f>
        <v>140.1</v>
      </c>
      <c r="S22" s="83">
        <f>S24+S25+S26</f>
        <v>83.2</v>
      </c>
      <c r="T22" s="82">
        <f>T24+T25+T26</f>
        <v>110.1</v>
      </c>
      <c r="U22" s="83">
        <v>136</v>
      </c>
      <c r="V22" s="82">
        <f aca="true" t="shared" si="8" ref="V22:AC22">V24+V25+V26</f>
        <v>0.1</v>
      </c>
      <c r="W22" s="83">
        <f t="shared" si="8"/>
        <v>168</v>
      </c>
      <c r="X22" s="82">
        <f t="shared" si="8"/>
        <v>40.1</v>
      </c>
      <c r="Y22" s="83">
        <f t="shared" si="8"/>
        <v>214.7</v>
      </c>
      <c r="Z22" s="127">
        <f t="shared" si="8"/>
        <v>0.1</v>
      </c>
      <c r="AA22" s="83">
        <f t="shared" si="8"/>
        <v>239.6</v>
      </c>
      <c r="AB22" s="82">
        <f t="shared" si="8"/>
        <v>0.1</v>
      </c>
      <c r="AC22" s="83">
        <f t="shared" si="8"/>
        <v>372.40000000000003</v>
      </c>
    </row>
    <row r="23" spans="1:29" ht="15.75" customHeight="1">
      <c r="A23" s="15"/>
      <c r="B23" s="21" t="s">
        <v>9</v>
      </c>
      <c r="C23" s="96"/>
      <c r="D23" s="126"/>
      <c r="E23" s="118"/>
      <c r="F23" s="128"/>
      <c r="G23" s="118"/>
      <c r="H23" s="119"/>
      <c r="I23" s="120"/>
      <c r="J23" s="116"/>
      <c r="K23" s="118"/>
      <c r="L23" s="128"/>
      <c r="M23" s="118"/>
      <c r="N23" s="116"/>
      <c r="O23" s="120"/>
      <c r="P23" s="116"/>
      <c r="Q23" s="118"/>
      <c r="R23" s="78"/>
      <c r="S23" s="79"/>
      <c r="T23" s="97"/>
      <c r="U23" s="79"/>
      <c r="V23" s="97"/>
      <c r="W23" s="79"/>
      <c r="X23" s="78"/>
      <c r="Y23" s="79"/>
      <c r="Z23" s="97"/>
      <c r="AA23" s="79"/>
      <c r="AB23" s="97"/>
      <c r="AC23" s="79"/>
    </row>
    <row r="24" spans="1:29" s="2" customFormat="1" ht="18">
      <c r="A24" s="15" t="s">
        <v>37</v>
      </c>
      <c r="B24" s="22" t="s">
        <v>13</v>
      </c>
      <c r="C24" s="129"/>
      <c r="D24" s="130"/>
      <c r="E24" s="118"/>
      <c r="F24" s="128"/>
      <c r="G24" s="118"/>
      <c r="H24" s="119"/>
      <c r="I24" s="120"/>
      <c r="J24" s="116"/>
      <c r="K24" s="118"/>
      <c r="L24" s="128"/>
      <c r="M24" s="118"/>
      <c r="N24" s="116"/>
      <c r="O24" s="120"/>
      <c r="P24" s="116"/>
      <c r="Q24" s="118"/>
      <c r="R24" s="80"/>
      <c r="S24" s="84"/>
      <c r="T24" s="96"/>
      <c r="U24" s="84"/>
      <c r="V24" s="96"/>
      <c r="W24" s="84"/>
      <c r="X24" s="80"/>
      <c r="Y24" s="84"/>
      <c r="Z24" s="96"/>
      <c r="AA24" s="84"/>
      <c r="AB24" s="96"/>
      <c r="AC24" s="84"/>
    </row>
    <row r="25" spans="1:29" s="2" customFormat="1" ht="18">
      <c r="A25" s="15" t="s">
        <v>38</v>
      </c>
      <c r="B25" s="22" t="s">
        <v>14</v>
      </c>
      <c r="C25" s="86">
        <f>F25+H25+P25+J25+L25+N25+R25+T25+V25+X25+Z25+AB25</f>
        <v>3040</v>
      </c>
      <c r="D25" s="125">
        <f>G25+I25+Q25+K25+M25+O25+Q25+S25+U25+W25+Y25+AA25+AC25</f>
        <v>2968.4</v>
      </c>
      <c r="E25" s="122">
        <f>D25/C25*100</f>
        <v>97.64473684210526</v>
      </c>
      <c r="F25" s="82">
        <v>310</v>
      </c>
      <c r="G25" s="83">
        <v>304</v>
      </c>
      <c r="H25" s="81">
        <v>800</v>
      </c>
      <c r="I25" s="124">
        <v>805.1</v>
      </c>
      <c r="J25" s="82">
        <v>1010</v>
      </c>
      <c r="K25" s="83">
        <v>297.2</v>
      </c>
      <c r="L25" s="82">
        <v>320</v>
      </c>
      <c r="M25" s="83">
        <v>167.9</v>
      </c>
      <c r="N25" s="82">
        <v>170</v>
      </c>
      <c r="O25" s="124">
        <v>180.7</v>
      </c>
      <c r="P25" s="82">
        <v>140</v>
      </c>
      <c r="Q25" s="83">
        <v>0</v>
      </c>
      <c r="R25" s="85">
        <v>140</v>
      </c>
      <c r="S25" s="79">
        <v>83.2</v>
      </c>
      <c r="T25" s="99">
        <v>110</v>
      </c>
      <c r="U25" s="87">
        <v>136</v>
      </c>
      <c r="V25" s="99">
        <v>0</v>
      </c>
      <c r="W25" s="79">
        <v>167.9</v>
      </c>
      <c r="X25" s="85">
        <v>40</v>
      </c>
      <c r="Y25" s="79">
        <v>214.6</v>
      </c>
      <c r="Z25" s="99">
        <v>0</v>
      </c>
      <c r="AA25" s="87">
        <v>239.5</v>
      </c>
      <c r="AB25" s="99">
        <v>0</v>
      </c>
      <c r="AC25" s="79">
        <v>372.3</v>
      </c>
    </row>
    <row r="26" spans="1:29" s="2" customFormat="1" ht="18">
      <c r="A26" s="15"/>
      <c r="B26" s="22" t="s">
        <v>63</v>
      </c>
      <c r="C26" s="86">
        <f>F26+H26+P26+J26+L26+N26+R26+T26+V26+X26+Z26+AB26</f>
        <v>0.9999999999999999</v>
      </c>
      <c r="D26" s="125">
        <f>G26+I26+K26+M26+O26+Q26+S26+U26+W26+Y26+AA26+AC26</f>
        <v>0.63</v>
      </c>
      <c r="E26" s="122">
        <f>D26/C26*100</f>
        <v>63.000000000000014</v>
      </c>
      <c r="F26" s="82">
        <v>0</v>
      </c>
      <c r="G26" s="83">
        <v>0</v>
      </c>
      <c r="H26" s="81">
        <v>0.1</v>
      </c>
      <c r="I26" s="124">
        <v>0.03</v>
      </c>
      <c r="J26" s="82">
        <v>0</v>
      </c>
      <c r="K26" s="83">
        <v>0.1</v>
      </c>
      <c r="L26" s="82">
        <v>0.1</v>
      </c>
      <c r="M26" s="83">
        <v>0</v>
      </c>
      <c r="N26" s="82">
        <v>0.1</v>
      </c>
      <c r="O26" s="124">
        <v>0</v>
      </c>
      <c r="P26" s="82">
        <v>0.1</v>
      </c>
      <c r="Q26" s="83">
        <v>0.1</v>
      </c>
      <c r="R26" s="80">
        <v>0.1</v>
      </c>
      <c r="S26" s="98">
        <v>0</v>
      </c>
      <c r="T26" s="96">
        <v>0.1</v>
      </c>
      <c r="U26" s="98">
        <v>0</v>
      </c>
      <c r="V26" s="96">
        <v>0.1</v>
      </c>
      <c r="W26" s="84">
        <v>0.1</v>
      </c>
      <c r="X26" s="80">
        <v>0.1</v>
      </c>
      <c r="Y26" s="98">
        <v>0.1</v>
      </c>
      <c r="Z26" s="96">
        <v>0.1</v>
      </c>
      <c r="AA26" s="98">
        <v>0.1</v>
      </c>
      <c r="AB26" s="96">
        <v>0.1</v>
      </c>
      <c r="AC26" s="84">
        <v>0.1</v>
      </c>
    </row>
    <row r="27" spans="1:29" s="2" customFormat="1" ht="24.75" customHeight="1">
      <c r="A27" s="15" t="s">
        <v>39</v>
      </c>
      <c r="B27" s="21" t="s">
        <v>16</v>
      </c>
      <c r="C27" s="114">
        <f>F27+H27+J27+L27+N27+P27+R27+T27+V27+X27+Z27+AB27</f>
        <v>49.99999999999999</v>
      </c>
      <c r="D27" s="121">
        <f>G27+I27+K27+M27+O27+Q27+S27+U27+W27+Y27+AA27+AC27</f>
        <v>26.4</v>
      </c>
      <c r="E27" s="122">
        <f>D27/C27*100</f>
        <v>52.800000000000004</v>
      </c>
      <c r="F27" s="82">
        <f aca="true" t="shared" si="9" ref="F27:K27">F30+F32</f>
        <v>1.9</v>
      </c>
      <c r="G27" s="83">
        <f t="shared" si="9"/>
        <v>0.3</v>
      </c>
      <c r="H27" s="81">
        <f t="shared" si="9"/>
        <v>5.2</v>
      </c>
      <c r="I27" s="124">
        <f t="shared" si="9"/>
        <v>4.2</v>
      </c>
      <c r="J27" s="82">
        <f t="shared" si="9"/>
        <v>2.2</v>
      </c>
      <c r="K27" s="83">
        <f t="shared" si="9"/>
        <v>0.4</v>
      </c>
      <c r="L27" s="82">
        <f>L30+L32</f>
        <v>2.4</v>
      </c>
      <c r="M27" s="83">
        <f>M30+M32</f>
        <v>1.2000000000000002</v>
      </c>
      <c r="N27" s="82">
        <f>N30+N32</f>
        <v>2.6999999999999997</v>
      </c>
      <c r="O27" s="124">
        <f>O30+O32</f>
        <v>0.6000000000000001</v>
      </c>
      <c r="P27" s="82">
        <f aca="true" t="shared" si="10" ref="P27:W27">P29+P30+P31+P32</f>
        <v>5.5</v>
      </c>
      <c r="Q27" s="83">
        <f t="shared" si="10"/>
        <v>5.6000000000000005</v>
      </c>
      <c r="R27" s="82">
        <f t="shared" si="10"/>
        <v>5.9</v>
      </c>
      <c r="S27" s="83">
        <f t="shared" si="10"/>
        <v>0.4</v>
      </c>
      <c r="T27" s="82">
        <f t="shared" si="10"/>
        <v>4.5</v>
      </c>
      <c r="U27" s="83">
        <f t="shared" si="10"/>
        <v>0.7</v>
      </c>
      <c r="V27" s="82">
        <f t="shared" si="10"/>
        <v>6.300000000000001</v>
      </c>
      <c r="W27" s="83">
        <f t="shared" si="10"/>
        <v>2.8000000000000003</v>
      </c>
      <c r="X27" s="82">
        <f aca="true" t="shared" si="11" ref="X27:AC27">X29+X30+X31+X32</f>
        <v>6.4</v>
      </c>
      <c r="Y27" s="83">
        <f t="shared" si="11"/>
        <v>1.7</v>
      </c>
      <c r="Z27" s="82">
        <f t="shared" si="11"/>
        <v>4.9</v>
      </c>
      <c r="AA27" s="83">
        <f t="shared" si="11"/>
        <v>3</v>
      </c>
      <c r="AB27" s="82">
        <f t="shared" si="11"/>
        <v>2.1</v>
      </c>
      <c r="AC27" s="83">
        <f t="shared" si="11"/>
        <v>5.5</v>
      </c>
    </row>
    <row r="28" spans="1:29" s="2" customFormat="1" ht="18">
      <c r="A28" s="15"/>
      <c r="B28" s="21" t="s">
        <v>9</v>
      </c>
      <c r="C28" s="96"/>
      <c r="D28" s="126"/>
      <c r="E28" s="122"/>
      <c r="F28" s="128"/>
      <c r="G28" s="118"/>
      <c r="H28" s="119"/>
      <c r="I28" s="120"/>
      <c r="J28" s="116"/>
      <c r="K28" s="118"/>
      <c r="L28" s="128"/>
      <c r="M28" s="118"/>
      <c r="N28" s="116"/>
      <c r="O28" s="120"/>
      <c r="P28" s="116"/>
      <c r="Q28" s="118"/>
      <c r="R28" s="80"/>
      <c r="S28" s="84"/>
      <c r="T28" s="96"/>
      <c r="U28" s="84"/>
      <c r="V28" s="96"/>
      <c r="W28" s="84"/>
      <c r="X28" s="80"/>
      <c r="Y28" s="84"/>
      <c r="Z28" s="96"/>
      <c r="AA28" s="84"/>
      <c r="AB28" s="96"/>
      <c r="AC28" s="84"/>
    </row>
    <row r="29" spans="1:29" s="2" customFormat="1" ht="18">
      <c r="A29" s="15" t="s">
        <v>40</v>
      </c>
      <c r="B29" s="21" t="s">
        <v>17</v>
      </c>
      <c r="C29" s="96"/>
      <c r="D29" s="130"/>
      <c r="E29" s="122"/>
      <c r="F29" s="128"/>
      <c r="G29" s="118"/>
      <c r="H29" s="119"/>
      <c r="I29" s="120"/>
      <c r="J29" s="116"/>
      <c r="K29" s="118"/>
      <c r="L29" s="128"/>
      <c r="M29" s="118"/>
      <c r="N29" s="116"/>
      <c r="O29" s="120"/>
      <c r="P29" s="116"/>
      <c r="Q29" s="118"/>
      <c r="R29" s="78"/>
      <c r="S29" s="79"/>
      <c r="T29" s="97"/>
      <c r="U29" s="79"/>
      <c r="V29" s="97"/>
      <c r="W29" s="79"/>
      <c r="X29" s="78"/>
      <c r="Y29" s="79"/>
      <c r="Z29" s="97"/>
      <c r="AA29" s="79"/>
      <c r="AB29" s="97"/>
      <c r="AC29" s="79"/>
    </row>
    <row r="30" spans="1:29" s="2" customFormat="1" ht="18">
      <c r="A30" s="15" t="s">
        <v>41</v>
      </c>
      <c r="B30" s="21" t="s">
        <v>18</v>
      </c>
      <c r="C30" s="86">
        <f>F30+H30+P30+J30+L30+N30+R30+T30+V30+X30+Z30+AB30</f>
        <v>4.8</v>
      </c>
      <c r="D30" s="125">
        <f>G30+I30+K30+M30+O30+Q30+S30+U30+W30+Y30+AA30+AC30</f>
        <v>3.8</v>
      </c>
      <c r="E30" s="122">
        <f>D30/C30*100</f>
        <v>79.16666666666666</v>
      </c>
      <c r="F30" s="82">
        <v>0.4</v>
      </c>
      <c r="G30" s="83">
        <v>0</v>
      </c>
      <c r="H30" s="81">
        <v>0.4</v>
      </c>
      <c r="I30" s="124">
        <v>0.3</v>
      </c>
      <c r="J30" s="82">
        <v>0.4</v>
      </c>
      <c r="K30" s="83">
        <v>0.4</v>
      </c>
      <c r="L30" s="82">
        <v>0.4</v>
      </c>
      <c r="M30" s="83">
        <v>0.4</v>
      </c>
      <c r="N30" s="82">
        <v>0.4</v>
      </c>
      <c r="O30" s="124">
        <v>0.2</v>
      </c>
      <c r="P30" s="82">
        <v>0.4</v>
      </c>
      <c r="Q30" s="83">
        <v>0.7</v>
      </c>
      <c r="R30" s="80">
        <v>0.4</v>
      </c>
      <c r="S30" s="84">
        <v>0.4</v>
      </c>
      <c r="T30" s="96">
        <v>0.4</v>
      </c>
      <c r="U30" s="84">
        <v>0.2</v>
      </c>
      <c r="V30" s="96">
        <v>0.4</v>
      </c>
      <c r="W30" s="84">
        <v>0.2</v>
      </c>
      <c r="X30" s="80">
        <v>0.4</v>
      </c>
      <c r="Y30" s="84">
        <v>0.3</v>
      </c>
      <c r="Z30" s="96">
        <v>0.4</v>
      </c>
      <c r="AA30" s="84">
        <v>0.3</v>
      </c>
      <c r="AB30" s="96">
        <v>0.4</v>
      </c>
      <c r="AC30" s="84">
        <v>0.4</v>
      </c>
    </row>
    <row r="31" spans="1:29" s="2" customFormat="1" ht="18">
      <c r="A31" s="15" t="s">
        <v>42</v>
      </c>
      <c r="B31" s="21" t="s">
        <v>19</v>
      </c>
      <c r="C31" s="86"/>
      <c r="D31" s="125"/>
      <c r="E31" s="83"/>
      <c r="F31" s="82"/>
      <c r="G31" s="83"/>
      <c r="H31" s="81"/>
      <c r="I31" s="124"/>
      <c r="J31" s="82"/>
      <c r="K31" s="83"/>
      <c r="L31" s="82"/>
      <c r="M31" s="83"/>
      <c r="N31" s="82"/>
      <c r="O31" s="124"/>
      <c r="P31" s="82"/>
      <c r="Q31" s="83"/>
      <c r="R31" s="80"/>
      <c r="S31" s="84"/>
      <c r="T31" s="96"/>
      <c r="U31" s="84"/>
      <c r="V31" s="96"/>
      <c r="W31" s="84"/>
      <c r="X31" s="80"/>
      <c r="Y31" s="84"/>
      <c r="Z31" s="96"/>
      <c r="AA31" s="84"/>
      <c r="AB31" s="96"/>
      <c r="AC31" s="84"/>
    </row>
    <row r="32" spans="1:29" s="2" customFormat="1" ht="63.75" customHeight="1">
      <c r="A32" s="15" t="s">
        <v>43</v>
      </c>
      <c r="B32" s="21" t="s">
        <v>69</v>
      </c>
      <c r="C32" s="86">
        <f>F32+H32+P32+J32+L32+N32+R32+T32+V32+X32+Z32+AB32</f>
        <v>45.2</v>
      </c>
      <c r="D32" s="125">
        <f>G32+I32+K32+M32+O32+Q32+S32+U32+W32+Y32+AA32+AC32</f>
        <v>22.6</v>
      </c>
      <c r="E32" s="122">
        <f>D32/C32*100</f>
        <v>50</v>
      </c>
      <c r="F32" s="82">
        <v>1.5</v>
      </c>
      <c r="G32" s="83">
        <v>0.3</v>
      </c>
      <c r="H32" s="81">
        <v>4.8</v>
      </c>
      <c r="I32" s="124">
        <v>3.9</v>
      </c>
      <c r="J32" s="82">
        <v>1.8</v>
      </c>
      <c r="K32" s="83">
        <v>0</v>
      </c>
      <c r="L32" s="82">
        <v>2</v>
      </c>
      <c r="M32" s="83">
        <v>0.8</v>
      </c>
      <c r="N32" s="82">
        <v>2.3</v>
      </c>
      <c r="O32" s="124">
        <v>0.4</v>
      </c>
      <c r="P32" s="82">
        <v>5.1</v>
      </c>
      <c r="Q32" s="83">
        <v>4.9</v>
      </c>
      <c r="R32" s="78">
        <v>5.5</v>
      </c>
      <c r="S32" s="87">
        <v>0</v>
      </c>
      <c r="T32" s="97">
        <v>4.1</v>
      </c>
      <c r="U32" s="79">
        <v>0.5</v>
      </c>
      <c r="V32" s="97">
        <v>5.9</v>
      </c>
      <c r="W32" s="79">
        <v>2.6</v>
      </c>
      <c r="X32" s="86">
        <v>6</v>
      </c>
      <c r="Y32" s="87">
        <v>1.4</v>
      </c>
      <c r="Z32" s="97">
        <v>4.5</v>
      </c>
      <c r="AA32" s="79">
        <v>2.7</v>
      </c>
      <c r="AB32" s="97">
        <v>1.7</v>
      </c>
      <c r="AC32" s="87">
        <v>5.1</v>
      </c>
    </row>
    <row r="33" spans="1:29" s="2" customFormat="1" ht="18">
      <c r="A33" s="15" t="s">
        <v>44</v>
      </c>
      <c r="B33" s="21" t="s">
        <v>54</v>
      </c>
      <c r="C33" s="114">
        <f>F33+H33+P33+J33+L33+N33+P33+R33+T33+V33+X33+Z33+AB33</f>
        <v>32.7</v>
      </c>
      <c r="D33" s="121">
        <f>G33+I33+Q33+K33+M33+O33+Q33+S33+U33+W33+Y33+AA33+AC33</f>
        <v>0.1</v>
      </c>
      <c r="E33" s="122">
        <f>D33/C33*100</f>
        <v>0.3058103975535168</v>
      </c>
      <c r="F33" s="82">
        <v>0.1</v>
      </c>
      <c r="G33" s="83">
        <f aca="true" t="shared" si="12" ref="G33:W33">G35+G36</f>
        <v>0</v>
      </c>
      <c r="H33" s="81">
        <f t="shared" si="12"/>
        <v>9.4</v>
      </c>
      <c r="I33" s="124">
        <f t="shared" si="12"/>
        <v>0</v>
      </c>
      <c r="J33" s="82">
        <f t="shared" si="12"/>
        <v>18.3</v>
      </c>
      <c r="K33" s="83">
        <f t="shared" si="12"/>
        <v>0</v>
      </c>
      <c r="L33" s="82">
        <f t="shared" si="12"/>
        <v>0.6</v>
      </c>
      <c r="M33" s="83">
        <f t="shared" si="12"/>
        <v>0</v>
      </c>
      <c r="N33" s="82">
        <f t="shared" si="12"/>
        <v>0.1</v>
      </c>
      <c r="O33" s="124">
        <f t="shared" si="12"/>
        <v>0</v>
      </c>
      <c r="P33" s="82">
        <f t="shared" si="12"/>
        <v>0</v>
      </c>
      <c r="Q33" s="83">
        <f t="shared" si="12"/>
        <v>0</v>
      </c>
      <c r="R33" s="82">
        <f t="shared" si="12"/>
        <v>0</v>
      </c>
      <c r="S33" s="83">
        <f t="shared" si="12"/>
        <v>0</v>
      </c>
      <c r="T33" s="82">
        <f t="shared" si="12"/>
        <v>4.1</v>
      </c>
      <c r="U33" s="83">
        <f t="shared" si="12"/>
        <v>0.1</v>
      </c>
      <c r="V33" s="82">
        <f t="shared" si="12"/>
        <v>0</v>
      </c>
      <c r="W33" s="83">
        <f t="shared" si="12"/>
        <v>0</v>
      </c>
      <c r="X33" s="82">
        <f aca="true" t="shared" si="13" ref="X33:AC33">X35+X36</f>
        <v>0</v>
      </c>
      <c r="Y33" s="83">
        <f t="shared" si="13"/>
        <v>0</v>
      </c>
      <c r="Z33" s="82">
        <f t="shared" si="13"/>
        <v>0.1</v>
      </c>
      <c r="AA33" s="83">
        <f t="shared" si="13"/>
        <v>0</v>
      </c>
      <c r="AB33" s="82">
        <f t="shared" si="13"/>
        <v>0</v>
      </c>
      <c r="AC33" s="83">
        <f t="shared" si="13"/>
        <v>0</v>
      </c>
    </row>
    <row r="34" spans="1:29" s="2" customFormat="1" ht="18">
      <c r="A34" s="15"/>
      <c r="B34" s="21" t="s">
        <v>5</v>
      </c>
      <c r="C34" s="86"/>
      <c r="D34" s="131"/>
      <c r="E34" s="122"/>
      <c r="F34" s="82"/>
      <c r="G34" s="83"/>
      <c r="H34" s="81"/>
      <c r="I34" s="124"/>
      <c r="J34" s="82"/>
      <c r="K34" s="83"/>
      <c r="L34" s="82"/>
      <c r="M34" s="83"/>
      <c r="N34" s="82"/>
      <c r="O34" s="124"/>
      <c r="P34" s="82"/>
      <c r="Q34" s="83"/>
      <c r="R34" s="78"/>
      <c r="S34" s="79"/>
      <c r="T34" s="97"/>
      <c r="U34" s="79"/>
      <c r="V34" s="97"/>
      <c r="W34" s="79"/>
      <c r="X34" s="78"/>
      <c r="Y34" s="79"/>
      <c r="Z34" s="97"/>
      <c r="AA34" s="79"/>
      <c r="AB34" s="97"/>
      <c r="AC34" s="79"/>
    </row>
    <row r="35" spans="1:29" s="2" customFormat="1" ht="18">
      <c r="A35" s="15" t="s">
        <v>45</v>
      </c>
      <c r="B35" s="21" t="s">
        <v>20</v>
      </c>
      <c r="C35" s="71">
        <f>F35+H35+P35+J35+L35+N35+R35+T35+V35+X35+Z35+AB35</f>
        <v>32</v>
      </c>
      <c r="D35" s="72">
        <f>G35+I35+Q35+K35+M35+O35+Q35+S35+U35+W35+Y35+AA35+AC35</f>
        <v>0</v>
      </c>
      <c r="E35" s="37">
        <f>D35/C35*100</f>
        <v>0</v>
      </c>
      <c r="F35" s="38">
        <v>0</v>
      </c>
      <c r="G35" s="36">
        <v>0</v>
      </c>
      <c r="H35" s="39">
        <v>9.4</v>
      </c>
      <c r="I35" s="44">
        <v>0</v>
      </c>
      <c r="J35" s="38">
        <v>18.1</v>
      </c>
      <c r="K35" s="36">
        <v>0</v>
      </c>
      <c r="L35" s="38">
        <v>0.5</v>
      </c>
      <c r="M35" s="36">
        <v>0</v>
      </c>
      <c r="N35" s="38">
        <v>0</v>
      </c>
      <c r="O35" s="44">
        <v>0</v>
      </c>
      <c r="P35" s="38">
        <v>0</v>
      </c>
      <c r="Q35" s="45">
        <v>0</v>
      </c>
      <c r="R35" s="38">
        <v>0</v>
      </c>
      <c r="S35" s="45">
        <v>0</v>
      </c>
      <c r="T35" s="69">
        <v>4</v>
      </c>
      <c r="U35" s="67">
        <v>0</v>
      </c>
      <c r="V35" s="69">
        <v>0</v>
      </c>
      <c r="W35" s="67">
        <v>0</v>
      </c>
      <c r="X35" s="82">
        <v>0</v>
      </c>
      <c r="Y35" s="88">
        <v>0</v>
      </c>
      <c r="Z35" s="86">
        <v>0</v>
      </c>
      <c r="AA35" s="98">
        <v>0</v>
      </c>
      <c r="AB35" s="69">
        <v>0</v>
      </c>
      <c r="AC35" s="67">
        <v>0</v>
      </c>
    </row>
    <row r="36" spans="1:29" s="2" customFormat="1" ht="31.5" customHeight="1">
      <c r="A36" s="15" t="s">
        <v>47</v>
      </c>
      <c r="B36" s="21" t="s">
        <v>64</v>
      </c>
      <c r="C36" s="71">
        <f>F36+H36+P36+J36+L36+N36+R36+T36+V36+X36+Z36+AB36</f>
        <v>0.7</v>
      </c>
      <c r="D36" s="70">
        <f>G36+I36+Q36+K36+M36+O36+Q36+S36+U36+W36+Y36+AA36+AC36</f>
        <v>0.1</v>
      </c>
      <c r="E36" s="37">
        <f>D36/C36*100</f>
        <v>14.285714285714288</v>
      </c>
      <c r="F36" s="38">
        <v>0.1</v>
      </c>
      <c r="G36" s="36">
        <v>0</v>
      </c>
      <c r="H36" s="39">
        <v>0</v>
      </c>
      <c r="I36" s="40">
        <v>0</v>
      </c>
      <c r="J36" s="38">
        <v>0.2</v>
      </c>
      <c r="K36" s="36">
        <v>0</v>
      </c>
      <c r="L36" s="38">
        <v>0.1</v>
      </c>
      <c r="M36" s="36">
        <v>0</v>
      </c>
      <c r="N36" s="38">
        <v>0.1</v>
      </c>
      <c r="O36" s="40">
        <v>0</v>
      </c>
      <c r="P36" s="38">
        <v>0</v>
      </c>
      <c r="Q36" s="36">
        <v>0</v>
      </c>
      <c r="R36" s="38">
        <v>0</v>
      </c>
      <c r="S36" s="36">
        <v>0</v>
      </c>
      <c r="T36" s="60">
        <v>0.1</v>
      </c>
      <c r="U36" s="67">
        <v>0.1</v>
      </c>
      <c r="V36" s="68">
        <v>0</v>
      </c>
      <c r="W36" s="66">
        <v>0</v>
      </c>
      <c r="X36" s="82">
        <v>0</v>
      </c>
      <c r="Y36" s="83">
        <v>0</v>
      </c>
      <c r="Z36" s="97">
        <v>0.1</v>
      </c>
      <c r="AA36" s="98">
        <v>0</v>
      </c>
      <c r="AB36" s="68">
        <v>0</v>
      </c>
      <c r="AC36" s="66">
        <v>0</v>
      </c>
    </row>
    <row r="37" spans="1:29" s="2" customFormat="1" ht="27.75" customHeight="1">
      <c r="A37" s="16" t="s">
        <v>48</v>
      </c>
      <c r="B37" s="23" t="s">
        <v>21</v>
      </c>
      <c r="C37" s="12"/>
      <c r="D37" s="41"/>
      <c r="E37" s="11"/>
      <c r="F37" s="10"/>
      <c r="G37" s="11"/>
      <c r="H37" s="13"/>
      <c r="I37" s="9"/>
      <c r="J37" s="12"/>
      <c r="K37" s="11"/>
      <c r="L37" s="10"/>
      <c r="M37" s="11"/>
      <c r="N37" s="12"/>
      <c r="O37" s="9"/>
      <c r="P37" s="12"/>
      <c r="Q37" s="11"/>
      <c r="R37" s="61"/>
      <c r="S37" s="57"/>
      <c r="T37" s="62"/>
      <c r="U37" s="57"/>
      <c r="V37" s="62"/>
      <c r="W37" s="57"/>
      <c r="X37" s="80"/>
      <c r="Y37" s="84"/>
      <c r="Z37" s="96"/>
      <c r="AA37" s="84"/>
      <c r="AB37" s="62"/>
      <c r="AC37" s="57"/>
    </row>
    <row r="38" spans="1:29" s="2" customFormat="1" ht="18">
      <c r="A38" s="15"/>
      <c r="B38" s="21" t="s">
        <v>5</v>
      </c>
      <c r="C38" s="12"/>
      <c r="D38" s="8"/>
      <c r="E38" s="11"/>
      <c r="F38" s="10"/>
      <c r="G38" s="11"/>
      <c r="H38" s="13"/>
      <c r="I38" s="9"/>
      <c r="J38" s="12"/>
      <c r="K38" s="11"/>
      <c r="L38" s="10"/>
      <c r="M38" s="11"/>
      <c r="N38" s="12"/>
      <c r="O38" s="9"/>
      <c r="P38" s="12"/>
      <c r="Q38" s="11"/>
      <c r="R38" s="58"/>
      <c r="S38" s="59"/>
      <c r="T38" s="60"/>
      <c r="U38" s="59"/>
      <c r="V38" s="60"/>
      <c r="W38" s="59"/>
      <c r="X38" s="78"/>
      <c r="Y38" s="79"/>
      <c r="Z38" s="97"/>
      <c r="AA38" s="79"/>
      <c r="AB38" s="60"/>
      <c r="AC38" s="59"/>
    </row>
    <row r="39" spans="1:29" s="2" customFormat="1" ht="18">
      <c r="A39" s="15" t="s">
        <v>49</v>
      </c>
      <c r="B39" s="21" t="s">
        <v>59</v>
      </c>
      <c r="C39" s="12"/>
      <c r="D39" s="8"/>
      <c r="E39" s="11"/>
      <c r="F39" s="10"/>
      <c r="G39" s="11"/>
      <c r="H39" s="13"/>
      <c r="I39" s="9"/>
      <c r="J39" s="12"/>
      <c r="K39" s="11"/>
      <c r="L39" s="10"/>
      <c r="M39" s="11"/>
      <c r="N39" s="12"/>
      <c r="O39" s="9"/>
      <c r="P39" s="12"/>
      <c r="Q39" s="11"/>
      <c r="R39" s="61"/>
      <c r="S39" s="57"/>
      <c r="T39" s="62"/>
      <c r="U39" s="57"/>
      <c r="V39" s="62"/>
      <c r="W39" s="57"/>
      <c r="X39" s="80"/>
      <c r="Y39" s="84"/>
      <c r="Z39" s="96"/>
      <c r="AA39" s="84"/>
      <c r="AB39" s="62"/>
      <c r="AC39" s="57"/>
    </row>
    <row r="40" spans="1:29" s="2" customFormat="1" ht="24" customHeight="1">
      <c r="A40" s="16" t="s">
        <v>50</v>
      </c>
      <c r="B40" s="23" t="s">
        <v>22</v>
      </c>
      <c r="C40" s="12"/>
      <c r="D40" s="8"/>
      <c r="E40" s="11"/>
      <c r="F40" s="10"/>
      <c r="G40" s="11"/>
      <c r="H40" s="13"/>
      <c r="I40" s="9"/>
      <c r="J40" s="12"/>
      <c r="K40" s="11"/>
      <c r="L40" s="10"/>
      <c r="M40" s="11"/>
      <c r="N40" s="12"/>
      <c r="O40" s="9"/>
      <c r="P40" s="12"/>
      <c r="Q40" s="11"/>
      <c r="R40" s="58"/>
      <c r="S40" s="59"/>
      <c r="T40" s="60"/>
      <c r="U40" s="59"/>
      <c r="V40" s="60"/>
      <c r="W40" s="59"/>
      <c r="X40" s="78"/>
      <c r="Y40" s="79"/>
      <c r="Z40" s="97"/>
      <c r="AA40" s="79"/>
      <c r="AB40" s="60"/>
      <c r="AC40" s="59"/>
    </row>
    <row r="41" spans="1:29" s="2" customFormat="1" ht="21" customHeight="1">
      <c r="A41" s="15"/>
      <c r="B41" s="21" t="s">
        <v>5</v>
      </c>
      <c r="C41" s="12"/>
      <c r="D41" s="8"/>
      <c r="E41" s="11"/>
      <c r="F41" s="12"/>
      <c r="G41" s="11"/>
      <c r="H41" s="13"/>
      <c r="I41" s="9"/>
      <c r="J41" s="12"/>
      <c r="K41" s="11"/>
      <c r="L41" s="12"/>
      <c r="M41" s="11"/>
      <c r="N41" s="12"/>
      <c r="O41" s="9"/>
      <c r="P41" s="12"/>
      <c r="Q41" s="11"/>
      <c r="R41" s="61"/>
      <c r="S41" s="57"/>
      <c r="T41" s="62"/>
      <c r="U41" s="57"/>
      <c r="V41" s="62"/>
      <c r="W41" s="57"/>
      <c r="X41" s="80"/>
      <c r="Y41" s="84"/>
      <c r="Z41" s="96"/>
      <c r="AA41" s="84"/>
      <c r="AB41" s="62"/>
      <c r="AC41" s="57"/>
    </row>
    <row r="42" spans="1:29" s="2" customFormat="1" ht="18">
      <c r="A42" s="15" t="s">
        <v>51</v>
      </c>
      <c r="B42" s="21" t="s">
        <v>59</v>
      </c>
      <c r="C42" s="12"/>
      <c r="D42" s="8"/>
      <c r="E42" s="11"/>
      <c r="F42" s="12"/>
      <c r="G42" s="11"/>
      <c r="H42" s="13"/>
      <c r="I42" s="9"/>
      <c r="J42" s="12"/>
      <c r="K42" s="11"/>
      <c r="L42" s="12"/>
      <c r="M42" s="11"/>
      <c r="N42" s="12"/>
      <c r="O42" s="9"/>
      <c r="P42" s="12"/>
      <c r="Q42" s="11"/>
      <c r="R42" s="58"/>
      <c r="S42" s="59"/>
      <c r="T42" s="60"/>
      <c r="U42" s="59"/>
      <c r="V42" s="60"/>
      <c r="W42" s="59"/>
      <c r="X42" s="78"/>
      <c r="Y42" s="79"/>
      <c r="Z42" s="97"/>
      <c r="AA42" s="79"/>
      <c r="AB42" s="60"/>
      <c r="AC42" s="59"/>
    </row>
    <row r="43" spans="1:29" s="2" customFormat="1" ht="20.25" customHeight="1">
      <c r="A43" s="16" t="s">
        <v>52</v>
      </c>
      <c r="B43" s="23" t="s">
        <v>23</v>
      </c>
      <c r="C43" s="38"/>
      <c r="D43" s="41"/>
      <c r="E43" s="37"/>
      <c r="F43" s="12"/>
      <c r="G43" s="11"/>
      <c r="H43" s="39"/>
      <c r="I43" s="9"/>
      <c r="J43" s="12"/>
      <c r="K43" s="36"/>
      <c r="L43" s="12"/>
      <c r="M43" s="11"/>
      <c r="N43" s="38"/>
      <c r="O43" s="9"/>
      <c r="P43" s="12"/>
      <c r="Q43" s="36"/>
      <c r="R43" s="61"/>
      <c r="S43" s="57"/>
      <c r="T43" s="62"/>
      <c r="U43" s="57"/>
      <c r="V43" s="62"/>
      <c r="W43" s="57"/>
      <c r="X43" s="80"/>
      <c r="Y43" s="84"/>
      <c r="Z43" s="96"/>
      <c r="AA43" s="84"/>
      <c r="AB43" s="62"/>
      <c r="AC43" s="57"/>
    </row>
    <row r="44" spans="1:29" s="2" customFormat="1" ht="18">
      <c r="A44" s="15"/>
      <c r="B44" s="21" t="s">
        <v>5</v>
      </c>
      <c r="C44" s="12"/>
      <c r="D44" s="8"/>
      <c r="E44" s="11"/>
      <c r="F44" s="12"/>
      <c r="G44" s="11"/>
      <c r="H44" s="13"/>
      <c r="I44" s="9"/>
      <c r="J44" s="12"/>
      <c r="K44" s="11"/>
      <c r="L44" s="12"/>
      <c r="M44" s="11"/>
      <c r="N44" s="12"/>
      <c r="O44" s="9"/>
      <c r="P44" s="12"/>
      <c r="Q44" s="11"/>
      <c r="R44" s="58"/>
      <c r="S44" s="59"/>
      <c r="T44" s="60"/>
      <c r="U44" s="59"/>
      <c r="V44" s="60"/>
      <c r="W44" s="59"/>
      <c r="X44" s="78"/>
      <c r="Y44" s="79"/>
      <c r="Z44" s="97"/>
      <c r="AA44" s="79"/>
      <c r="AB44" s="60"/>
      <c r="AC44" s="59"/>
    </row>
    <row r="45" spans="1:29" s="2" customFormat="1" ht="21" customHeight="1">
      <c r="A45" s="15" t="s">
        <v>53</v>
      </c>
      <c r="B45" s="21" t="s">
        <v>58</v>
      </c>
      <c r="C45" s="38"/>
      <c r="D45" s="41"/>
      <c r="E45" s="37"/>
      <c r="F45" s="12"/>
      <c r="G45" s="11"/>
      <c r="H45" s="13"/>
      <c r="I45" s="9"/>
      <c r="J45" s="12"/>
      <c r="K45" s="11"/>
      <c r="L45" s="12"/>
      <c r="M45" s="11"/>
      <c r="N45" s="12"/>
      <c r="O45" s="9"/>
      <c r="P45" s="12"/>
      <c r="Q45" s="11"/>
      <c r="R45" s="61"/>
      <c r="S45" s="57"/>
      <c r="T45" s="62"/>
      <c r="U45" s="57"/>
      <c r="V45" s="62"/>
      <c r="W45" s="57"/>
      <c r="X45" s="80"/>
      <c r="Y45" s="84"/>
      <c r="Z45" s="96"/>
      <c r="AA45" s="84"/>
      <c r="AB45" s="62"/>
      <c r="AC45" s="57"/>
    </row>
    <row r="46" spans="1:29" s="2" customFormat="1" ht="24.75" customHeight="1">
      <c r="A46" s="17" t="s">
        <v>65</v>
      </c>
      <c r="B46" s="24" t="s">
        <v>67</v>
      </c>
      <c r="C46" s="46"/>
      <c r="D46" s="43"/>
      <c r="E46" s="37"/>
      <c r="F46" s="47"/>
      <c r="G46" s="48"/>
      <c r="H46" s="39"/>
      <c r="I46" s="49"/>
      <c r="J46" s="47"/>
      <c r="K46" s="50"/>
      <c r="L46" s="47"/>
      <c r="M46" s="48"/>
      <c r="N46" s="38"/>
      <c r="O46" s="49"/>
      <c r="P46" s="47"/>
      <c r="Q46" s="50"/>
      <c r="R46" s="58"/>
      <c r="S46" s="59"/>
      <c r="T46" s="60"/>
      <c r="U46" s="59"/>
      <c r="V46" s="60"/>
      <c r="W46" s="59"/>
      <c r="X46" s="78"/>
      <c r="Y46" s="79"/>
      <c r="Z46" s="97"/>
      <c r="AA46" s="79"/>
      <c r="AB46" s="60"/>
      <c r="AC46" s="59"/>
    </row>
    <row r="47" spans="1:29" s="2" customFormat="1" ht="33" customHeight="1" thickBot="1">
      <c r="A47" s="17" t="s">
        <v>66</v>
      </c>
      <c r="B47" s="24" t="s">
        <v>68</v>
      </c>
      <c r="C47" s="47"/>
      <c r="D47" s="42"/>
      <c r="E47" s="51"/>
      <c r="F47" s="47"/>
      <c r="G47" s="48"/>
      <c r="H47" s="52"/>
      <c r="I47" s="49"/>
      <c r="J47" s="47"/>
      <c r="K47" s="48"/>
      <c r="L47" s="47"/>
      <c r="M47" s="48"/>
      <c r="N47" s="53"/>
      <c r="O47" s="49"/>
      <c r="P47" s="47"/>
      <c r="Q47" s="48"/>
      <c r="R47" s="63"/>
      <c r="S47" s="64"/>
      <c r="T47" s="65"/>
      <c r="U47" s="64"/>
      <c r="V47" s="65"/>
      <c r="W47" s="64"/>
      <c r="X47" s="89"/>
      <c r="Y47" s="90"/>
      <c r="Z47" s="100"/>
      <c r="AA47" s="90"/>
      <c r="AB47" s="65"/>
      <c r="AC47" s="64"/>
    </row>
    <row r="48" spans="1:29" s="2" customFormat="1" ht="18.75" thickBot="1">
      <c r="A48" s="18"/>
      <c r="B48" s="19" t="s">
        <v>24</v>
      </c>
      <c r="C48" s="31">
        <f>C9+C37+C40+C43</f>
        <v>9061.899999999998</v>
      </c>
      <c r="D48" s="32">
        <f>D9+D37+D40+D43</f>
        <v>8748.73</v>
      </c>
      <c r="E48" s="73">
        <f>D48/C48*100</f>
        <v>96.54410223021664</v>
      </c>
      <c r="F48" s="31">
        <f aca="true" t="shared" si="14" ref="F48:K48">F9+F37+F40+F43</f>
        <v>674.8</v>
      </c>
      <c r="G48" s="33">
        <f t="shared" si="14"/>
        <v>402.40000000000003</v>
      </c>
      <c r="H48" s="34">
        <f>H9+H37+H40+H43</f>
        <v>1367.2</v>
      </c>
      <c r="I48" s="35">
        <f>I9+I37+I40+I43</f>
        <v>1305.23</v>
      </c>
      <c r="J48" s="31">
        <f>J9+J37+J40+J43</f>
        <v>1936.1</v>
      </c>
      <c r="K48" s="33">
        <f t="shared" si="14"/>
        <v>717.1</v>
      </c>
      <c r="L48" s="31">
        <f aca="true" t="shared" si="15" ref="L48:W48">L9+L37+L40+L43</f>
        <v>689.4000000000001</v>
      </c>
      <c r="M48" s="33">
        <f t="shared" si="15"/>
        <v>893.8000000000001</v>
      </c>
      <c r="N48" s="34">
        <f t="shared" si="15"/>
        <v>548.0000000000001</v>
      </c>
      <c r="O48" s="35">
        <f t="shared" si="15"/>
        <v>559.6</v>
      </c>
      <c r="P48" s="31">
        <f t="shared" si="15"/>
        <v>519.9</v>
      </c>
      <c r="Q48" s="33">
        <f t="shared" si="15"/>
        <v>512.9000000000001</v>
      </c>
      <c r="R48" s="31">
        <f t="shared" si="15"/>
        <v>656.6999999999999</v>
      </c>
      <c r="S48" s="33">
        <f t="shared" si="15"/>
        <v>602.4</v>
      </c>
      <c r="T48" s="34">
        <f t="shared" si="15"/>
        <v>726.5</v>
      </c>
      <c r="U48" s="35">
        <f t="shared" si="15"/>
        <v>624.9000000000001</v>
      </c>
      <c r="V48" s="31">
        <f t="shared" si="15"/>
        <v>469.20000000000005</v>
      </c>
      <c r="W48" s="33">
        <f t="shared" si="15"/>
        <v>582.1999999999999</v>
      </c>
      <c r="X48" s="91">
        <f aca="true" t="shared" si="16" ref="X48:AC48">X9+X37+X40+X43</f>
        <v>610.3</v>
      </c>
      <c r="Y48" s="92">
        <f t="shared" si="16"/>
        <v>594</v>
      </c>
      <c r="Z48" s="101">
        <f t="shared" si="16"/>
        <v>608</v>
      </c>
      <c r="AA48" s="102">
        <f t="shared" si="16"/>
        <v>835.4</v>
      </c>
      <c r="AB48" s="31">
        <f t="shared" si="16"/>
        <v>255.79999999999998</v>
      </c>
      <c r="AC48" s="33">
        <f t="shared" si="16"/>
        <v>1118.8</v>
      </c>
    </row>
    <row r="49" spans="1:17" s="2" customFormat="1" ht="18">
      <c r="A49" s="54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ht="12.7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>
      <c r="A51" s="4"/>
      <c r="B51" s="3" t="s">
        <v>76</v>
      </c>
      <c r="C51" s="1"/>
      <c r="D51" s="1"/>
      <c r="E51" s="6"/>
      <c r="F51" s="1"/>
      <c r="I51" s="3" t="s">
        <v>85</v>
      </c>
      <c r="J51" s="3"/>
      <c r="K51" s="3"/>
      <c r="L51" s="3"/>
      <c r="M51" s="3"/>
      <c r="N51" s="3"/>
      <c r="O51" s="3"/>
      <c r="P51" s="1"/>
      <c r="Q51" s="1"/>
    </row>
    <row r="52" spans="1:17" ht="12.75">
      <c r="A52" s="4"/>
      <c r="B52" s="1"/>
      <c r="C52" s="1"/>
      <c r="D52" s="1"/>
      <c r="E52" s="7" t="s">
        <v>60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/>
  <mergeCells count="25">
    <mergeCell ref="V1:W1"/>
    <mergeCell ref="F7:G7"/>
    <mergeCell ref="AB1:AC1"/>
    <mergeCell ref="AB5:AC5"/>
    <mergeCell ref="X7:Y7"/>
    <mergeCell ref="Z7:AA7"/>
    <mergeCell ref="AB7:AC7"/>
    <mergeCell ref="P1:Q1"/>
    <mergeCell ref="A4:Q4"/>
    <mergeCell ref="A6:A8"/>
    <mergeCell ref="A2:W2"/>
    <mergeCell ref="V5:W5"/>
    <mergeCell ref="B6:B8"/>
    <mergeCell ref="C6:E7"/>
    <mergeCell ref="R7:S7"/>
    <mergeCell ref="T7:U7"/>
    <mergeCell ref="H7:I7"/>
    <mergeCell ref="P7:Q7"/>
    <mergeCell ref="J7:K7"/>
    <mergeCell ref="L7:M7"/>
    <mergeCell ref="N7:O7"/>
    <mergeCell ref="A3:W3"/>
    <mergeCell ref="P5:Q5"/>
    <mergeCell ref="V7:W7"/>
    <mergeCell ref="F6:AC6"/>
  </mergeCells>
  <printOptions horizontalCentered="1" verticalCentered="1"/>
  <pageMargins left="0" right="0.3937007874015748" top="0" bottom="0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2018-01-05T06:48:14Z</cp:lastPrinted>
  <dcterms:created xsi:type="dcterms:W3CDTF">2016-03-28T07:13:45Z</dcterms:created>
  <dcterms:modified xsi:type="dcterms:W3CDTF">2018-01-05T07:06:06Z</dcterms:modified>
  <cp:category/>
  <cp:version/>
  <cp:contentType/>
  <cp:contentStatus/>
</cp:coreProperties>
</file>