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225" windowWidth="14805" windowHeight="7890" activeTab="1"/>
  </bookViews>
  <sheets>
    <sheet name="1-9" sheetId="1" r:id="rId1"/>
    <sheet name="11" sheetId="9" r:id="rId2"/>
  </sheets>
  <externalReferences>
    <externalReference r:id="rId3"/>
  </externalReferences>
  <definedNames>
    <definedName name="_xlnm.Print_Titles" localSheetId="1">'11'!$2:$3</definedName>
    <definedName name="_xlnm.Print_Area" localSheetId="1">'11'!$A$1:$G$51</definedName>
    <definedName name="_xlnm.Print_Area" localSheetId="0">'1-9'!$A$1:$E$49</definedName>
  </definedNames>
  <calcPr calcId="124519"/>
</workbook>
</file>

<file path=xl/calcChain.xml><?xml version="1.0" encoding="utf-8"?>
<calcChain xmlns="http://schemas.openxmlformats.org/spreadsheetml/2006/main">
  <c r="F29" i="9"/>
  <c r="J29"/>
  <c r="C39" i="1" l="1"/>
  <c r="D48"/>
  <c r="C48"/>
  <c r="D40"/>
  <c r="J15" i="9"/>
  <c r="J16"/>
  <c r="J17"/>
  <c r="J13"/>
  <c r="I16"/>
  <c r="J14"/>
  <c r="I13"/>
  <c r="F27"/>
  <c r="B25" l="1"/>
  <c r="B4"/>
  <c r="F36"/>
  <c r="F40" s="1"/>
  <c r="B34"/>
  <c r="G29"/>
  <c r="G27"/>
  <c r="E24"/>
  <c r="G24" s="1"/>
  <c r="E23"/>
  <c r="G23" s="1"/>
  <c r="G22"/>
  <c r="E20"/>
  <c r="G20" s="1"/>
  <c r="E19"/>
  <c r="G19" s="1"/>
  <c r="G17"/>
  <c r="K17" s="1"/>
  <c r="E21"/>
  <c r="G21" s="1"/>
  <c r="G15"/>
  <c r="K15" s="1"/>
  <c r="G14"/>
  <c r="K14" s="1"/>
  <c r="G13"/>
  <c r="K13" s="1"/>
  <c r="G12"/>
  <c r="G11"/>
  <c r="G10"/>
  <c r="G9"/>
  <c r="G8"/>
  <c r="G7"/>
  <c r="G6"/>
  <c r="G31" l="1"/>
  <c r="G16"/>
  <c r="K16" s="1"/>
  <c r="F31"/>
  <c r="G36"/>
  <c r="G40" s="1"/>
  <c r="E40" i="1" l="1"/>
  <c r="D41" l="1"/>
  <c r="E41" l="1"/>
  <c r="C42"/>
  <c r="D39" l="1"/>
  <c r="D42" s="1"/>
  <c r="E48"/>
  <c r="C49"/>
  <c r="D49" l="1"/>
  <c r="E49"/>
  <c r="E39"/>
  <c r="E42" s="1"/>
</calcChain>
</file>

<file path=xl/sharedStrings.xml><?xml version="1.0" encoding="utf-8"?>
<sst xmlns="http://schemas.openxmlformats.org/spreadsheetml/2006/main" count="164" uniqueCount="120">
  <si>
    <t>26.08.2014  № 836</t>
  </si>
  <si>
    <t>ЗАТВЕРДЖЕНО</t>
  </si>
  <si>
    <t>ПАСПОРТ</t>
  </si>
  <si>
    <t>№ з/п</t>
  </si>
  <si>
    <t>Спеціальний фонд</t>
  </si>
  <si>
    <t>Разом</t>
  </si>
  <si>
    <t>Завдання</t>
  </si>
  <si>
    <t>Усього</t>
  </si>
  <si>
    <t>Одиниця виміру</t>
  </si>
  <si>
    <t>Джерело інформації</t>
  </si>
  <si>
    <t>ПОГОДЖЕНО:</t>
  </si>
  <si>
    <t>Загальний фонд</t>
  </si>
  <si>
    <t>Затрат</t>
  </si>
  <si>
    <t>Продукту</t>
  </si>
  <si>
    <t>Ефективності</t>
  </si>
  <si>
    <t>Якості</t>
  </si>
  <si>
    <t>осіб</t>
  </si>
  <si>
    <t>днів</t>
  </si>
  <si>
    <t>%</t>
  </si>
  <si>
    <t xml:space="preserve">(грн) </t>
  </si>
  <si>
    <t>Павлоградської міської ради</t>
  </si>
  <si>
    <t>_______________________________</t>
  </si>
  <si>
    <t xml:space="preserve">5. Підстави для виконання бюджетної програми   </t>
  </si>
  <si>
    <t>Наказ відділу охорони здоров’я</t>
  </si>
  <si>
    <t>Наказ МОЗ № 308/519 від 05.10.2005р. "Про впорядкування умов оплати праці працівників закладів охорони здоров'я та установ соціального захисту населення "</t>
  </si>
  <si>
    <t>Наказ Міністерства фінансів України, Міністерства охорони здоров'я України від 26 травня 2010 року N 283/437 "Про затвердження Типового переліку бюджетних програм та результативних показників їх виконання для місцевих бюджетів у галузі "Охорона здоров'я";</t>
  </si>
  <si>
    <t>1.  0700000  Відділ охорони здоров"я Павлоградської міської ради</t>
  </si>
  <si>
    <t>2.   0710000  Відділ охорони здоров"я Павлоградської міської ради</t>
  </si>
  <si>
    <t>3.  0712030    0733          Лікарсько-акушерська допомога вагітним, породіллям та новонародженим</t>
  </si>
  <si>
    <t>Забезпечення надання  належної лікарсько-акушерської допомоги вагітним, роділлям, породіллям та новонародженим</t>
  </si>
  <si>
    <t>Кількість установ</t>
  </si>
  <si>
    <t>одиниць</t>
  </si>
  <si>
    <t>Звіт про виконання плану по штатах і контингентах річна   Форма № 3-4 графа 010.</t>
  </si>
  <si>
    <t>Кількість ліжок звичайних стаціонарах</t>
  </si>
  <si>
    <t>в т.ч. для вагітних та породіль</t>
  </si>
  <si>
    <t>Кількість штатних одиниць</t>
  </si>
  <si>
    <t>з них лікарів пологового відділення</t>
  </si>
  <si>
    <t xml:space="preserve">з  них лікарів  клініко-діагностичного відділення </t>
  </si>
  <si>
    <t>Кількість ліжко-днів у звичайних стаціонарах</t>
  </si>
  <si>
    <t>Кількість відвідувань у клініко-діагностичному відділенні</t>
  </si>
  <si>
    <t>Середня тривалість перебування породіллі в стаціонарі</t>
  </si>
  <si>
    <t>Розрахунково (відношення кількісті ліжко днів у звичайних стаціонарах для вагітних та породіль до середньої кількість породіль у відділенні  за рік - ф. № 016/О (гр.4+гр.7+гр.8+гр.9+гр.11)/2)).</t>
  </si>
  <si>
    <t>Кількість породіль на одного лікаря</t>
  </si>
  <si>
    <t>Розрахунково (відношення  кількості породіль до кількості лікарів пологового відділення).</t>
  </si>
  <si>
    <t>Розрахунково  (відношення  кількості відвідувань до кількості лікарів клініко-діагностичного відділення).</t>
  </si>
  <si>
    <t>Розпорядження Кабінету Міністрів України  від 15.11.2017 р. №821-р "Про затвердження плану заходів з реалізації Концепції реформи фінансування системи охорони здоров’я на період до 2020 року";</t>
  </si>
  <si>
    <t>Наказ Міністерства фінансів України від 20.09.2017 р. № 793 «Про затвердження складових програмної класифікації видатків та кредитування місцевих бюджетів» (із змінами від 29.12.2017 № 1181);</t>
  </si>
  <si>
    <t>Статистичний звіт Форма  № 20 «Звіт лікувально-профілактичного закладу» (річна) табл. 3100, графа 1, строка78</t>
  </si>
  <si>
    <t>Статистичний звіт Форма  № 20 «Звіт лікувально-профілактичного закладу» (річна) табл. 3100, графа 1, строка 47</t>
  </si>
  <si>
    <t xml:space="preserve">               (КТПКВК МБ)                             (найменування головного розпорядника) </t>
  </si>
  <si>
    <t xml:space="preserve">               (КТПКВК МБ)                             (найменування відповідального виконавця) </t>
  </si>
  <si>
    <r>
      <t xml:space="preserve">                 (КТПКВК МБ)               (КФКВК)</t>
    </r>
    <r>
      <rPr>
        <sz val="6"/>
        <color theme="1"/>
        <rFont val="Times New Roman"/>
        <family val="1"/>
        <charset val="204"/>
      </rPr>
      <t xml:space="preserve">                     (найменування бюджетної програми) </t>
    </r>
  </si>
  <si>
    <t xml:space="preserve">бюджетної програми місцевого бюджету на 2019 рік </t>
  </si>
  <si>
    <t>Напрями використання бюджетних коштів</t>
  </si>
  <si>
    <t xml:space="preserve">Найменування місцевої/ регіональної програми </t>
  </si>
  <si>
    <t>Програма "Здоров"я павлоградців на 2015-2019роки"</t>
  </si>
  <si>
    <t>Штатний розпис станом на 2019 рік.</t>
  </si>
  <si>
    <t>Статистичний звіт Форма  № 20 «Звіт лікувально-профілактичного закладу» (річна) табл. 2100, графа 1.+ графа 7</t>
  </si>
  <si>
    <t>Наказ Міністерства фінансів України</t>
  </si>
  <si>
    <t>(у редакції наказу Міністерства фінансів України від 29.12.2048 №1209</t>
  </si>
  <si>
    <t>Рішення міської ради від 11.12.2018р. №1448-44/VІІ "Про місцевий бюджет на 2019 рік" (зі змінами);</t>
  </si>
  <si>
    <t>7. Мета бюджетної програми:  Підвищення рівня  надання медичної допомоги вагітним, роділлям, породіллям  та новонародженим у лікувально-профілактичних закладах.</t>
  </si>
  <si>
    <t>6. Цілі державної політики, на досягнення яких спрямована реалізація бюджетної програми</t>
  </si>
  <si>
    <t>8. Завдання бюджетної програми:</t>
  </si>
  <si>
    <t>9. Напрями використання бюджетних коштів:</t>
  </si>
  <si>
    <t>10. Перелік місцевих/регіональних програм, що виконуються у складі бюджетної програми:</t>
  </si>
  <si>
    <t>Показники</t>
  </si>
  <si>
    <t>обсяг видатків на придбання обладнання</t>
  </si>
  <si>
    <t>грн.</t>
  </si>
  <si>
    <t>Кошторис на 2019 рік, довідки про зміни кошторису на 2019 рік.</t>
  </si>
  <si>
    <t>кількість одиниць придбаного обладнання</t>
  </si>
  <si>
    <t>Розрахунково (відношення видатків на забезпечення обладнанням, до кількості одиниць придбаного обладнання).</t>
  </si>
  <si>
    <t>відсоток освоєння коштів на придбання предметів довгострокового користування</t>
  </si>
  <si>
    <t>Розрахунково (відношення планових асигнуваннь по спеціальному фонду до касових видатків по спеціальному фонду).</t>
  </si>
  <si>
    <t>Договір з постачальниками (система електронних державних закупівель «ProZorro»)</t>
  </si>
  <si>
    <t xml:space="preserve">Дата погодження </t>
  </si>
  <si>
    <t>Кількість відвідувань на одного лікаря  клініко-діагностичного відділення</t>
  </si>
  <si>
    <t xml:space="preserve">М. П. </t>
  </si>
  <si>
    <t>11. Результативні показники бюджетної програми:</t>
  </si>
  <si>
    <t>Зростання показників здоров’я населення та збільшення фінансової захищеності населення</t>
  </si>
  <si>
    <t>динамика кількості кесарських розтинів по відношенню до загальної чисельності пологів</t>
  </si>
  <si>
    <t>Капітальний ремонт покрівлі корпусу «В» та виготовлення проектно-кошторисної документації</t>
  </si>
  <si>
    <t>Відсоток кесарських розтинів по відношенню до загальної чисельності пологів</t>
  </si>
  <si>
    <t>обсяг видатків на капітальний ремонт (у тому числі на ПКД)</t>
  </si>
  <si>
    <t>ноутбук</t>
  </si>
  <si>
    <t xml:space="preserve">мікроскоп, </t>
  </si>
  <si>
    <t>центрифуга</t>
  </si>
  <si>
    <t>Кількість об"єктів, що планується відремонтувати</t>
  </si>
  <si>
    <t>од.</t>
  </si>
  <si>
    <t>ПКД, (або система електронних державних закупівель «ProZorro»)</t>
  </si>
  <si>
    <t>Середня вартість капітального ремонту одного об"єкту</t>
  </si>
  <si>
    <t>Розрахунково (відношення обсягу видатків на капітальний ремонт до клькості об"єктів, що планується відремонтувати).</t>
  </si>
  <si>
    <t>Рівень готовності об"єкту капітального ремонту</t>
  </si>
  <si>
    <t xml:space="preserve">Сертифікат відповідності закінченого об"єкту виданий ДАБК </t>
  </si>
  <si>
    <t>Кількість кесарських розтинів</t>
  </si>
  <si>
    <t>шт.од.</t>
  </si>
  <si>
    <t xml:space="preserve">Форма  № 20 «Звіт лікувально-профілактичного закладу» (річна) табл.3500  стр.14.3 гр.1 </t>
  </si>
  <si>
    <t>Статистичний звіт Форма  №2 1 «Звіт про медичну допомогу вагітним, роділлям і породіллям» табл. 2210 графа 1. рядок1+ рядок3</t>
  </si>
  <si>
    <t>Статистичний звіт Форма  № 20 «Звіт лікувально-профілактичного закладу» (річна) табл. 3100, графа 7. рядок 47+48+49</t>
  </si>
  <si>
    <t>Статистичний звіт Форма  № 20 «Звіт лікувально-профілактичного закладу» (річна) табл. 3100, графа 7. рядок 47</t>
  </si>
  <si>
    <t>Кількість породіль (пологів)</t>
  </si>
  <si>
    <t>Розрахунково  (відношення  кількості кесарських розтинів до кількості  породіль (пологів) та помножити на 100).</t>
  </si>
  <si>
    <t>Відсоток жінок, які вчасно стали на облік в жіночу консультацію по вагітності</t>
  </si>
  <si>
    <t>Розрахуноково ( Статистичний звіт Форма  №2 1 «Звіт про медичну допомогу вагітним, роділлям і породіллям» табл. 2110 відношення графа 3.  до графи 2 та помножити на 100)</t>
  </si>
  <si>
    <t>Начальник фінансового управління</t>
  </si>
  <si>
    <t>Р.В. Роїк</t>
  </si>
  <si>
    <t>+</t>
  </si>
  <si>
    <t>-</t>
  </si>
  <si>
    <t>Придбання предметів довгострокового користування, у тому числі видатки на інформатизацію</t>
  </si>
  <si>
    <t xml:space="preserve">Створення належних умов для  надання належної лікарсько-акушерської допомоги вагітним, породіллям та новонароджениму, тому числі видатки на інформатизацію </t>
  </si>
  <si>
    <t>середні видатки на придбання одиниці обладнання</t>
  </si>
  <si>
    <t>монітор пацієнта</t>
  </si>
  <si>
    <t xml:space="preserve">Начальник відділу охорони здоров’я </t>
  </si>
  <si>
    <t>Ю.С. Дейнеженко</t>
  </si>
  <si>
    <t xml:space="preserve"> у тому числі загального фонду – 28 154 453 гривень та спеціального фонду –2354 974 гривень.</t>
  </si>
  <si>
    <t xml:space="preserve">4. Обсяг бюджетних призначень/бюджетних асигнувань - 30 509 427 гривень, </t>
  </si>
  <si>
    <t>Рішення міської ради від 25.10.2019р. №1878-56/VІІ "Про внесення змін до міської програми "Здоров"я павлоградців на 2015-2019 роки";</t>
  </si>
  <si>
    <t>білірубінометр</t>
  </si>
  <si>
    <t>Рішення міської ради від 25.10.2019р. № 1885-56/VІІ, від 29.10.2019р. №1900-57/VІІ "Про внесення змін до рішення міської ради від 11.12.2018р. №1448-44/VІІ "Про місцевий бюджет на 2019 рік".</t>
  </si>
  <si>
    <t>«06» листопада 2019 р. № 83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</si>
</sst>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_ ;\-#,##0\ "/>
    <numFmt numFmtId="165" formatCode="#,##0.0"/>
  </numFmts>
  <fonts count="19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6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43" fontId="5" fillId="0" borderId="0" applyFont="0" applyFill="0" applyBorder="0" applyAlignment="0" applyProtection="0"/>
  </cellStyleXfs>
  <cellXfs count="119">
    <xf numFmtId="0" fontId="0" fillId="0" borderId="0" xfId="0"/>
    <xf numFmtId="0" fontId="0" fillId="0" borderId="0" xfId="0" applyAlignment="1"/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1" fillId="0" borderId="1" xfId="0" applyFont="1" applyBorder="1" applyAlignment="1"/>
    <xf numFmtId="0" fontId="1" fillId="0" borderId="0" xfId="0" applyFont="1" applyAlignment="1">
      <alignment wrapText="1"/>
    </xf>
    <xf numFmtId="0" fontId="4" fillId="0" borderId="2" xfId="0" applyFont="1" applyBorder="1" applyAlignment="1">
      <alignment horizontal="center" wrapText="1"/>
    </xf>
    <xf numFmtId="0" fontId="1" fillId="2" borderId="0" xfId="0" applyFont="1" applyFill="1" applyAlignment="1">
      <alignment vertical="center"/>
    </xf>
    <xf numFmtId="0" fontId="0" fillId="2" borderId="0" xfId="0" applyFont="1" applyFill="1"/>
    <xf numFmtId="0" fontId="0" fillId="0" borderId="0" xfId="0" applyFont="1"/>
    <xf numFmtId="0" fontId="0" fillId="0" borderId="1" xfId="0" applyFont="1" applyBorder="1"/>
    <xf numFmtId="0" fontId="0" fillId="0" borderId="0" xfId="0" applyFont="1" applyAlignment="1"/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0" fillId="0" borderId="0" xfId="0" applyFill="1"/>
    <xf numFmtId="0" fontId="1" fillId="2" borderId="0" xfId="0" applyFont="1" applyFill="1" applyAlignment="1">
      <alignment wrapText="1"/>
    </xf>
    <xf numFmtId="0" fontId="0" fillId="2" borderId="0" xfId="0" applyFill="1" applyAlignment="1"/>
    <xf numFmtId="0" fontId="4" fillId="2" borderId="0" xfId="0" applyFont="1" applyFill="1" applyAlignment="1">
      <alignment horizontal="right" vertical="center"/>
    </xf>
    <xf numFmtId="0" fontId="10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1" fillId="2" borderId="0" xfId="0" applyFont="1" applyFill="1" applyAlignment="1">
      <alignment vertical="top" wrapText="1"/>
    </xf>
    <xf numFmtId="0" fontId="4" fillId="0" borderId="2" xfId="0" applyFont="1" applyBorder="1" applyAlignment="1">
      <alignment horizontal="center" wrapText="1"/>
    </xf>
    <xf numFmtId="0" fontId="1" fillId="0" borderId="0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0" xfId="0" applyFont="1" applyAlignment="1">
      <alignment horizontal="justify"/>
    </xf>
    <xf numFmtId="0" fontId="4" fillId="0" borderId="0" xfId="0" applyFont="1" applyAlignment="1">
      <alignment horizontal="right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4" fontId="2" fillId="0" borderId="2" xfId="0" applyNumberFormat="1" applyFont="1" applyBorder="1" applyAlignment="1">
      <alignment horizontal="center" vertical="center" wrapText="1"/>
    </xf>
    <xf numFmtId="165" fontId="2" fillId="2" borderId="5" xfId="0" applyNumberFormat="1" applyFont="1" applyFill="1" applyBorder="1" applyAlignment="1">
      <alignment horizontal="center" vertical="center" wrapText="1"/>
    </xf>
    <xf numFmtId="3" fontId="2" fillId="2" borderId="5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49" fontId="2" fillId="2" borderId="2" xfId="0" applyNumberFormat="1" applyFont="1" applyFill="1" applyBorder="1" applyAlignment="1">
      <alignment horizontal="left" vertical="top" wrapText="1"/>
    </xf>
    <xf numFmtId="164" fontId="2" fillId="2" borderId="2" xfId="2" applyNumberFormat="1" applyFont="1" applyFill="1" applyBorder="1" applyAlignment="1">
      <alignment horizontal="right" vertical="center" wrapText="1"/>
    </xf>
    <xf numFmtId="164" fontId="2" fillId="0" borderId="2" xfId="2" applyNumberFormat="1" applyFont="1" applyFill="1" applyBorder="1" applyAlignment="1">
      <alignment horizontal="right" vertical="center" wrapText="1"/>
    </xf>
    <xf numFmtId="0" fontId="4" fillId="0" borderId="2" xfId="0" applyFont="1" applyBorder="1" applyAlignment="1">
      <alignment horizont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2" borderId="3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4" fillId="0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1" fontId="2" fillId="0" borderId="2" xfId="0" applyNumberFormat="1" applyFont="1" applyBorder="1" applyAlignment="1">
      <alignment horizontal="center" vertical="center" wrapText="1"/>
    </xf>
    <xf numFmtId="0" fontId="9" fillId="2" borderId="2" xfId="0" applyFont="1" applyFill="1" applyBorder="1" applyAlignment="1">
      <alignment vertical="top" wrapText="1"/>
    </xf>
    <xf numFmtId="0" fontId="9" fillId="2" borderId="2" xfId="0" applyFont="1" applyFill="1" applyBorder="1" applyAlignment="1">
      <alignment horizontal="center" vertical="top" wrapText="1"/>
    </xf>
    <xf numFmtId="0" fontId="1" fillId="0" borderId="0" xfId="0" applyFont="1" applyAlignment="1">
      <alignment vertical="top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top" wrapText="1"/>
    </xf>
    <xf numFmtId="0" fontId="9" fillId="2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11" fillId="2" borderId="0" xfId="0" applyFont="1" applyFill="1" applyAlignment="1"/>
    <xf numFmtId="0" fontId="11" fillId="2" borderId="1" xfId="0" applyFont="1" applyFill="1" applyBorder="1" applyAlignment="1"/>
    <xf numFmtId="0" fontId="0" fillId="2" borderId="0" xfId="0" applyFill="1"/>
    <xf numFmtId="0" fontId="11" fillId="2" borderId="0" xfId="0" applyFont="1" applyFill="1"/>
    <xf numFmtId="0" fontId="12" fillId="2" borderId="0" xfId="0" applyFont="1" applyFill="1"/>
    <xf numFmtId="0" fontId="13" fillId="2" borderId="0" xfId="0" applyFont="1" applyFill="1" applyBorder="1"/>
    <xf numFmtId="0" fontId="11" fillId="2" borderId="0" xfId="0" applyFont="1" applyFill="1" applyBorder="1"/>
    <xf numFmtId="0" fontId="0" fillId="0" borderId="0" xfId="0" applyAlignment="1">
      <alignment vertical="center"/>
    </xf>
    <xf numFmtId="10" fontId="0" fillId="0" borderId="0" xfId="0" applyNumberFormat="1" applyAlignment="1">
      <alignment vertical="center"/>
    </xf>
    <xf numFmtId="0" fontId="18" fillId="0" borderId="0" xfId="0" applyFont="1" applyAlignment="1">
      <alignment vertical="center"/>
    </xf>
    <xf numFmtId="0" fontId="0" fillId="2" borderId="0" xfId="0" applyFill="1" applyAlignment="1">
      <alignment horizontal="center"/>
    </xf>
    <xf numFmtId="0" fontId="13" fillId="2" borderId="0" xfId="0" applyFont="1" applyFill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justify" vertical="top" wrapText="1"/>
    </xf>
    <xf numFmtId="0" fontId="0" fillId="0" borderId="0" xfId="0" applyAlignment="1">
      <alignment horizontal="right"/>
    </xf>
    <xf numFmtId="14" fontId="17" fillId="2" borderId="0" xfId="0" applyNumberFormat="1" applyFont="1" applyFill="1"/>
    <xf numFmtId="0" fontId="1" fillId="2" borderId="0" xfId="0" applyFont="1" applyFill="1" applyAlignment="1">
      <alignment horizontal="left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2" borderId="0" xfId="0" applyFont="1" applyFill="1" applyAlignment="1">
      <alignment horizontal="left" vertical="top" wrapText="1"/>
    </xf>
    <xf numFmtId="0" fontId="1" fillId="2" borderId="0" xfId="1" applyFont="1" applyFill="1" applyAlignment="1">
      <alignment horizontal="left" vertical="top" wrapText="1"/>
    </xf>
    <xf numFmtId="0" fontId="4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49" fontId="16" fillId="0" borderId="3" xfId="0" applyNumberFormat="1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49" fontId="16" fillId="0" borderId="3" xfId="0" applyNumberFormat="1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0" fontId="14" fillId="2" borderId="0" xfId="0" applyFont="1" applyFill="1" applyAlignment="1">
      <alignment horizontal="left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!!!&#1052;&#1086;&#1080;&#1044;&#1086;&#1082;&#1091;&#1084;&#1077;&#1085;&#1090;&#1099;/&#1044;&#1054;&#1050;&#1059;&#1052;&#1045;&#1053;&#1058;&#1067;%20&#1054;&#1051;&#1045;&#1057;&#1071;/&#1050;&#1054;&#1064;&#1058;&#1054;&#1056;&#1048;&#1057;/&#1050;&#1054;&#1064;&#1058;&#1054;&#1056;&#1048;&#1057;%202019/&#1055;&#1040;&#1057;&#1055;&#1054;&#1056;&#1058;&#1040;/4%20&#1047;&#1052;&#1030;&#1053;&#1048;%20&#1054;&#1061;&#1054;&#1056;&#1054;&#1053;&#1040;%20&#1047;&#1044;&#1054;&#1056;%2012.08.2019/&#1087;&#1072;&#1089;&#1087;&#1086;&#1088;&#1090;%200712030,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-9"/>
      <sheetName val="11"/>
    </sheetNames>
    <sheetDataSet>
      <sheetData sheetId="0">
        <row r="40">
          <cell r="E40">
            <v>92900</v>
          </cell>
        </row>
        <row r="41">
          <cell r="B41" t="str">
            <v>Капітальний ремонт покрівлі корпусу «В» та виготовлення проектно-кошторисної документації</v>
          </cell>
          <cell r="D41">
            <v>2083911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0"/>
  <sheetViews>
    <sheetView view="pageBreakPreview" zoomScaleSheetLayoutView="100" workbookViewId="0">
      <selection activeCell="E8" sqref="E8"/>
    </sheetView>
  </sheetViews>
  <sheetFormatPr defaultRowHeight="15"/>
  <cols>
    <col min="1" max="1" width="6.42578125" customWidth="1"/>
    <col min="2" max="2" width="64.42578125" customWidth="1"/>
    <col min="3" max="3" width="22.42578125" customWidth="1"/>
    <col min="4" max="4" width="23.5703125" customWidth="1"/>
    <col min="5" max="5" width="30.5703125" customWidth="1"/>
  </cols>
  <sheetData>
    <row r="1" spans="1:5" ht="12.75" customHeight="1">
      <c r="E1" s="40" t="s">
        <v>1</v>
      </c>
    </row>
    <row r="2" spans="1:5" ht="12.75" customHeight="1">
      <c r="E2" s="40" t="s">
        <v>58</v>
      </c>
    </row>
    <row r="3" spans="1:5" ht="12.75" customHeight="1">
      <c r="E3" s="40" t="s">
        <v>0</v>
      </c>
    </row>
    <row r="4" spans="1:5" ht="25.5" customHeight="1">
      <c r="E4" s="54" t="s">
        <v>59</v>
      </c>
    </row>
    <row r="5" spans="1:5" ht="27.75" customHeight="1">
      <c r="E5" s="41" t="s">
        <v>1</v>
      </c>
    </row>
    <row r="6" spans="1:5" ht="12.75" customHeight="1">
      <c r="E6" s="41" t="s">
        <v>23</v>
      </c>
    </row>
    <row r="7" spans="1:5" ht="12.75" customHeight="1">
      <c r="E7" s="41" t="s">
        <v>20</v>
      </c>
    </row>
    <row r="8" spans="1:5" ht="15" customHeight="1">
      <c r="A8" s="15"/>
      <c r="B8" s="15"/>
      <c r="C8" s="15"/>
      <c r="D8" s="15"/>
      <c r="E8" s="118" t="s">
        <v>119</v>
      </c>
    </row>
    <row r="9" spans="1:5" ht="25.5" customHeight="1">
      <c r="A9" s="97" t="s">
        <v>2</v>
      </c>
      <c r="B9" s="97"/>
      <c r="C9" s="97"/>
      <c r="D9" s="97"/>
      <c r="E9" s="97"/>
    </row>
    <row r="10" spans="1:5" ht="21.75" customHeight="1">
      <c r="A10" s="98" t="s">
        <v>52</v>
      </c>
      <c r="B10" s="98"/>
      <c r="C10" s="98"/>
      <c r="D10" s="98"/>
      <c r="E10" s="98"/>
    </row>
    <row r="11" spans="1:5" s="10" customFormat="1" ht="34.5" customHeight="1">
      <c r="A11" s="5" t="s">
        <v>26</v>
      </c>
      <c r="B11" s="11"/>
      <c r="C11" s="11"/>
      <c r="D11" s="11"/>
      <c r="E11" s="11"/>
    </row>
    <row r="12" spans="1:5" s="10" customFormat="1" ht="13.5" customHeight="1">
      <c r="A12" s="3" t="s">
        <v>49</v>
      </c>
    </row>
    <row r="13" spans="1:5" s="10" customFormat="1" ht="18" customHeight="1">
      <c r="A13" s="5" t="s">
        <v>27</v>
      </c>
      <c r="B13" s="11"/>
      <c r="C13" s="11"/>
      <c r="D13" s="11"/>
      <c r="E13" s="11"/>
    </row>
    <row r="14" spans="1:5" s="10" customFormat="1">
      <c r="A14" s="4" t="s">
        <v>50</v>
      </c>
    </row>
    <row r="15" spans="1:5" s="10" customFormat="1" ht="17.25" customHeight="1">
      <c r="A15" s="5" t="s">
        <v>28</v>
      </c>
      <c r="B15" s="11"/>
      <c r="C15" s="11"/>
      <c r="D15" s="11"/>
      <c r="E15" s="11"/>
    </row>
    <row r="16" spans="1:5" s="10" customFormat="1">
      <c r="A16" s="3" t="s">
        <v>51</v>
      </c>
      <c r="B16" s="2"/>
      <c r="C16" s="2"/>
      <c r="D16" s="2"/>
      <c r="E16" s="2"/>
    </row>
    <row r="17" spans="1:7" s="10" customFormat="1" ht="19.5" customHeight="1">
      <c r="A17" s="95" t="s">
        <v>115</v>
      </c>
      <c r="B17" s="95"/>
      <c r="C17" s="95"/>
      <c r="D17" s="95"/>
      <c r="E17" s="95"/>
    </row>
    <row r="18" spans="1:7" s="10" customFormat="1" ht="17.25" customHeight="1">
      <c r="A18" s="95" t="s">
        <v>114</v>
      </c>
      <c r="B18" s="95"/>
      <c r="C18" s="95"/>
      <c r="D18" s="95"/>
      <c r="E18" s="95"/>
    </row>
    <row r="19" spans="1:7" s="10" customFormat="1" ht="26.25" customHeight="1">
      <c r="A19" s="99" t="s">
        <v>22</v>
      </c>
      <c r="B19" s="99"/>
      <c r="C19" s="99"/>
      <c r="D19" s="99"/>
      <c r="E19" s="99"/>
    </row>
    <row r="20" spans="1:7" s="12" customFormat="1" ht="39.75" customHeight="1">
      <c r="A20" s="96" t="s">
        <v>45</v>
      </c>
      <c r="B20" s="96"/>
      <c r="C20" s="96"/>
      <c r="D20" s="96"/>
      <c r="E20" s="96"/>
      <c r="F20" s="6"/>
    </row>
    <row r="21" spans="1:7" s="1" customFormat="1" ht="36" customHeight="1">
      <c r="A21" s="100" t="s">
        <v>24</v>
      </c>
      <c r="B21" s="100"/>
      <c r="C21" s="100"/>
      <c r="D21" s="100"/>
      <c r="E21" s="100"/>
      <c r="F21" s="6"/>
    </row>
    <row r="22" spans="1:7" s="1" customFormat="1" ht="34.5" customHeight="1">
      <c r="A22" s="100" t="s">
        <v>46</v>
      </c>
      <c r="B22" s="100"/>
      <c r="C22" s="100"/>
      <c r="D22" s="100"/>
      <c r="E22" s="100"/>
      <c r="F22" s="6"/>
    </row>
    <row r="23" spans="1:7" s="17" customFormat="1" ht="41.45" customHeight="1">
      <c r="A23" s="100" t="s">
        <v>25</v>
      </c>
      <c r="B23" s="100"/>
      <c r="C23" s="100"/>
      <c r="D23" s="100"/>
      <c r="E23" s="100"/>
      <c r="F23" s="16"/>
    </row>
    <row r="24" spans="1:7" s="17" customFormat="1" ht="22.5" customHeight="1">
      <c r="A24" s="96" t="s">
        <v>60</v>
      </c>
      <c r="B24" s="96"/>
      <c r="C24" s="96"/>
      <c r="D24" s="96"/>
      <c r="E24" s="96"/>
      <c r="F24" s="16"/>
    </row>
    <row r="25" spans="1:7" s="17" customFormat="1" ht="35.25" customHeight="1">
      <c r="A25" s="101" t="s">
        <v>118</v>
      </c>
      <c r="B25" s="101"/>
      <c r="C25" s="101"/>
      <c r="D25" s="101"/>
      <c r="E25" s="101"/>
      <c r="F25" s="16"/>
    </row>
    <row r="26" spans="1:7" s="17" customFormat="1" ht="34.5" customHeight="1">
      <c r="A26" s="101" t="s">
        <v>116</v>
      </c>
      <c r="B26" s="101"/>
      <c r="C26" s="101"/>
      <c r="D26" s="101"/>
      <c r="E26" s="101"/>
      <c r="F26" s="21"/>
      <c r="G26" s="21"/>
    </row>
    <row r="27" spans="1:7" s="17" customFormat="1" ht="29.25" customHeight="1">
      <c r="A27" s="95" t="s">
        <v>62</v>
      </c>
      <c r="B27" s="95"/>
      <c r="C27" s="95"/>
      <c r="D27" s="95"/>
      <c r="E27" s="95"/>
      <c r="F27" s="21"/>
      <c r="G27" s="21"/>
    </row>
    <row r="28" spans="1:7" s="17" customFormat="1" ht="27" customHeight="1">
      <c r="A28" s="100" t="s">
        <v>79</v>
      </c>
      <c r="B28" s="100"/>
      <c r="C28" s="100"/>
      <c r="D28" s="100"/>
      <c r="E28" s="100"/>
      <c r="F28" s="21"/>
      <c r="G28" s="21"/>
    </row>
    <row r="29" spans="1:7" ht="41.25" customHeight="1">
      <c r="A29" s="95" t="s">
        <v>61</v>
      </c>
      <c r="B29" s="95"/>
      <c r="C29" s="95"/>
      <c r="D29" s="95"/>
      <c r="E29" s="95"/>
      <c r="F29" s="6"/>
    </row>
    <row r="30" spans="1:7" ht="15" customHeight="1"/>
    <row r="31" spans="1:7" ht="18.75">
      <c r="A31" s="110" t="s">
        <v>63</v>
      </c>
      <c r="B31" s="110"/>
      <c r="C31" s="110"/>
      <c r="D31" s="110"/>
      <c r="E31" s="110"/>
    </row>
    <row r="32" spans="1:7" ht="12" customHeight="1">
      <c r="A32" s="14"/>
      <c r="B32" s="14"/>
      <c r="C32" s="14"/>
      <c r="D32" s="14"/>
      <c r="E32" s="14"/>
    </row>
    <row r="33" spans="1:5" ht="14.25" customHeight="1">
      <c r="A33" s="7" t="s">
        <v>3</v>
      </c>
      <c r="B33" s="102" t="s">
        <v>6</v>
      </c>
      <c r="C33" s="102"/>
      <c r="D33" s="102"/>
      <c r="E33" s="102"/>
    </row>
    <row r="34" spans="1:5" ht="33" customHeight="1">
      <c r="A34" s="26">
        <v>1</v>
      </c>
      <c r="B34" s="103" t="s">
        <v>29</v>
      </c>
      <c r="C34" s="104"/>
      <c r="D34" s="104"/>
      <c r="E34" s="105"/>
    </row>
    <row r="35" spans="1:5" ht="29.25" customHeight="1">
      <c r="A35" s="8" t="s">
        <v>64</v>
      </c>
      <c r="B35" s="9"/>
      <c r="C35" s="9"/>
      <c r="D35" s="9"/>
      <c r="E35" s="9"/>
    </row>
    <row r="36" spans="1:5" ht="12.75" customHeight="1">
      <c r="A36" s="9"/>
      <c r="B36" s="9"/>
      <c r="C36" s="9"/>
      <c r="D36" s="9"/>
      <c r="E36" s="18" t="s">
        <v>19</v>
      </c>
    </row>
    <row r="37" spans="1:5" ht="29.45" customHeight="1">
      <c r="A37" s="27" t="s">
        <v>3</v>
      </c>
      <c r="B37" s="27" t="s">
        <v>53</v>
      </c>
      <c r="C37" s="27" t="s">
        <v>11</v>
      </c>
      <c r="D37" s="27" t="s">
        <v>4</v>
      </c>
      <c r="E37" s="27" t="s">
        <v>5</v>
      </c>
    </row>
    <row r="38" spans="1:5">
      <c r="A38" s="35">
        <v>1</v>
      </c>
      <c r="B38" s="22">
        <v>2</v>
      </c>
      <c r="C38" s="22">
        <v>3</v>
      </c>
      <c r="D38" s="45">
        <v>4</v>
      </c>
      <c r="E38" s="45">
        <v>5</v>
      </c>
    </row>
    <row r="39" spans="1:5" ht="60.75" customHeight="1">
      <c r="A39" s="13">
        <v>1</v>
      </c>
      <c r="B39" s="42" t="s">
        <v>109</v>
      </c>
      <c r="C39" s="43">
        <f>28213026+137750-50000-118043-28280</f>
        <v>28154453</v>
      </c>
      <c r="D39" s="43">
        <f>10120</f>
        <v>10120</v>
      </c>
      <c r="E39" s="44">
        <f>C39+D39</f>
        <v>28164573</v>
      </c>
    </row>
    <row r="40" spans="1:5" ht="30" customHeight="1">
      <c r="A40" s="13">
        <v>3</v>
      </c>
      <c r="B40" s="92" t="s">
        <v>108</v>
      </c>
      <c r="C40" s="43">
        <v>0</v>
      </c>
      <c r="D40" s="43">
        <f>14900+20000+38000+20000+50000+118043</f>
        <v>260943</v>
      </c>
      <c r="E40" s="44">
        <f t="shared" ref="E40:E41" si="0">C40+D40</f>
        <v>260943</v>
      </c>
    </row>
    <row r="41" spans="1:5" ht="30" customHeight="1">
      <c r="A41" s="13">
        <v>4</v>
      </c>
      <c r="B41" s="71" t="s">
        <v>81</v>
      </c>
      <c r="C41" s="43"/>
      <c r="D41" s="43">
        <f>800000+1000000+283911</f>
        <v>2083911</v>
      </c>
      <c r="E41" s="44">
        <f t="shared" si="0"/>
        <v>2083911</v>
      </c>
    </row>
    <row r="42" spans="1:5" ht="21" customHeight="1">
      <c r="A42" s="106" t="s">
        <v>7</v>
      </c>
      <c r="B42" s="107"/>
      <c r="C42" s="43">
        <f>SUM(C39:C41)</f>
        <v>28154453</v>
      </c>
      <c r="D42" s="43">
        <f>SUM(D39:D41)</f>
        <v>2354974</v>
      </c>
      <c r="E42" s="43">
        <f>SUM(E39:E41)</f>
        <v>30509427</v>
      </c>
    </row>
    <row r="43" spans="1:5" ht="14.25" customHeight="1">
      <c r="A43" s="8"/>
      <c r="B43" s="9"/>
      <c r="C43" s="9"/>
      <c r="D43" s="9"/>
      <c r="E43" s="9"/>
    </row>
    <row r="44" spans="1:5" ht="18.75">
      <c r="A44" s="8" t="s">
        <v>65</v>
      </c>
      <c r="B44" s="9"/>
      <c r="C44" s="9"/>
      <c r="D44" s="9"/>
      <c r="E44" s="9"/>
    </row>
    <row r="45" spans="1:5" ht="13.9" customHeight="1">
      <c r="B45" s="28"/>
      <c r="E45" s="29" t="s">
        <v>19</v>
      </c>
    </row>
    <row r="46" spans="1:5" ht="15" customHeight="1">
      <c r="A46" s="46" t="s">
        <v>3</v>
      </c>
      <c r="B46" s="52" t="s">
        <v>54</v>
      </c>
      <c r="C46" s="46" t="s">
        <v>11</v>
      </c>
      <c r="D46" s="46" t="s">
        <v>4</v>
      </c>
      <c r="E46" s="46" t="s">
        <v>7</v>
      </c>
    </row>
    <row r="47" spans="1:5">
      <c r="A47" s="45">
        <v>1</v>
      </c>
      <c r="B47" s="45">
        <v>2</v>
      </c>
      <c r="C47" s="45">
        <v>3</v>
      </c>
      <c r="D47" s="45">
        <v>4</v>
      </c>
      <c r="E47" s="45">
        <v>5</v>
      </c>
    </row>
    <row r="48" spans="1:5" ht="22.5" customHeight="1">
      <c r="A48" s="53">
        <v>1</v>
      </c>
      <c r="B48" s="51" t="s">
        <v>55</v>
      </c>
      <c r="C48" s="43">
        <f>10159047+5110-800000+137750-118043</f>
        <v>9383864</v>
      </c>
      <c r="D48" s="43">
        <f>20000+38000+14900+820000+1000000+283911+50000+118043</f>
        <v>2344854</v>
      </c>
      <c r="E48" s="44">
        <f>SUM(C48:D48)</f>
        <v>11728718</v>
      </c>
    </row>
    <row r="49" spans="1:5" ht="22.9" customHeight="1">
      <c r="A49" s="108" t="s">
        <v>7</v>
      </c>
      <c r="B49" s="109"/>
      <c r="C49" s="43">
        <f>SUM(C48:C48)</f>
        <v>9383864</v>
      </c>
      <c r="D49" s="43">
        <f>SUM(D48:D48)</f>
        <v>2344854</v>
      </c>
      <c r="E49" s="43">
        <f>SUM(E48:E48)</f>
        <v>11728718</v>
      </c>
    </row>
    <row r="50" spans="1:5" ht="19.5" customHeight="1">
      <c r="A50" s="23"/>
      <c r="B50" s="23"/>
      <c r="C50" s="23"/>
      <c r="D50" s="23"/>
      <c r="E50" s="23"/>
    </row>
  </sheetData>
  <mergeCells count="20">
    <mergeCell ref="B33:E33"/>
    <mergeCell ref="B34:E34"/>
    <mergeCell ref="A42:B42"/>
    <mergeCell ref="A49:B49"/>
    <mergeCell ref="A31:E31"/>
    <mergeCell ref="A29:E29"/>
    <mergeCell ref="A20:E20"/>
    <mergeCell ref="A9:E9"/>
    <mergeCell ref="A10:E10"/>
    <mergeCell ref="A19:E19"/>
    <mergeCell ref="A17:E17"/>
    <mergeCell ref="A18:E18"/>
    <mergeCell ref="A21:E21"/>
    <mergeCell ref="A22:E22"/>
    <mergeCell ref="A23:E23"/>
    <mergeCell ref="A24:E24"/>
    <mergeCell ref="A26:E26"/>
    <mergeCell ref="A25:E25"/>
    <mergeCell ref="A27:E27"/>
    <mergeCell ref="A28:E28"/>
  </mergeCells>
  <pageMargins left="0.59055118110236227" right="0.59055118110236227" top="0.94488188976377963" bottom="0.39370078740157483" header="0" footer="0"/>
  <pageSetup paperSize="9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51"/>
  <sheetViews>
    <sheetView tabSelected="1" view="pageBreakPreview" topLeftCell="A37" zoomScaleSheetLayoutView="100" workbookViewId="0">
      <selection activeCell="C51" sqref="C51"/>
    </sheetView>
  </sheetViews>
  <sheetFormatPr defaultRowHeight="15"/>
  <cols>
    <col min="1" max="1" width="6.42578125" customWidth="1"/>
    <col min="2" max="2" width="38.7109375" customWidth="1"/>
    <col min="3" max="3" width="10" customWidth="1"/>
    <col min="4" max="4" width="58.140625" customWidth="1"/>
    <col min="5" max="5" width="12.7109375" customWidth="1"/>
    <col min="6" max="6" width="15" customWidth="1"/>
    <col min="7" max="7" width="11.85546875" customWidth="1"/>
    <col min="9" max="9" width="11" customWidth="1"/>
  </cols>
  <sheetData>
    <row r="1" spans="1:12" ht="33.75" customHeight="1">
      <c r="A1" s="70" t="s">
        <v>78</v>
      </c>
      <c r="B1" s="10"/>
    </row>
    <row r="2" spans="1:12" ht="39.75" customHeight="1">
      <c r="A2" s="20" t="s">
        <v>3</v>
      </c>
      <c r="B2" s="48" t="s">
        <v>66</v>
      </c>
      <c r="C2" s="20" t="s">
        <v>8</v>
      </c>
      <c r="D2" s="33" t="s">
        <v>9</v>
      </c>
      <c r="E2" s="20" t="s">
        <v>11</v>
      </c>
      <c r="F2" s="25" t="s">
        <v>4</v>
      </c>
      <c r="G2" s="20" t="s">
        <v>7</v>
      </c>
    </row>
    <row r="3" spans="1:12">
      <c r="A3" s="19">
        <v>1</v>
      </c>
      <c r="B3" s="49"/>
      <c r="C3" s="19">
        <v>3</v>
      </c>
      <c r="D3" s="34">
        <v>4</v>
      </c>
      <c r="E3" s="19">
        <v>5</v>
      </c>
      <c r="F3" s="24">
        <v>6</v>
      </c>
      <c r="G3" s="19">
        <v>7</v>
      </c>
    </row>
    <row r="4" spans="1:12" ht="29.25" customHeight="1">
      <c r="A4" s="13"/>
      <c r="B4" s="111" t="str">
        <f>'1-9'!B39</f>
        <v xml:space="preserve">Створення належних умов для  надання належної лікарсько-акушерської допомоги вагітним, породіллям та новонароджениму, тому числі видатки на інформатизацію </v>
      </c>
      <c r="C4" s="112"/>
      <c r="D4" s="112"/>
      <c r="E4" s="112"/>
      <c r="F4" s="112"/>
      <c r="G4" s="113"/>
    </row>
    <row r="5" spans="1:12" ht="24" customHeight="1">
      <c r="A5" s="13">
        <v>1</v>
      </c>
      <c r="B5" s="50" t="s">
        <v>12</v>
      </c>
      <c r="C5" s="13"/>
      <c r="D5" s="90"/>
      <c r="E5" s="50"/>
      <c r="F5" s="91"/>
      <c r="G5" s="50"/>
    </row>
    <row r="6" spans="1:12" ht="30.75" customHeight="1">
      <c r="A6" s="13"/>
      <c r="B6" s="47" t="s">
        <v>30</v>
      </c>
      <c r="C6" s="13" t="s">
        <v>88</v>
      </c>
      <c r="D6" s="65" t="s">
        <v>32</v>
      </c>
      <c r="E6" s="30">
        <v>1</v>
      </c>
      <c r="F6" s="31">
        <v>0</v>
      </c>
      <c r="G6" s="30">
        <f>E6+F6</f>
        <v>1</v>
      </c>
    </row>
    <row r="7" spans="1:12" ht="47.25" customHeight="1">
      <c r="A7" s="13"/>
      <c r="B7" s="47" t="s">
        <v>33</v>
      </c>
      <c r="C7" s="13" t="s">
        <v>95</v>
      </c>
      <c r="D7" s="65" t="s">
        <v>47</v>
      </c>
      <c r="E7" s="30">
        <v>100</v>
      </c>
      <c r="F7" s="31"/>
      <c r="G7" s="30">
        <f t="shared" ref="G7:G13" si="0">E7+F7</f>
        <v>100</v>
      </c>
    </row>
    <row r="8" spans="1:12" ht="43.5" customHeight="1">
      <c r="A8" s="13"/>
      <c r="B8" s="47" t="s">
        <v>34</v>
      </c>
      <c r="C8" s="13" t="s">
        <v>95</v>
      </c>
      <c r="D8" s="65" t="s">
        <v>48</v>
      </c>
      <c r="E8" s="30">
        <v>40</v>
      </c>
      <c r="F8" s="31"/>
      <c r="G8" s="30">
        <f t="shared" si="0"/>
        <v>40</v>
      </c>
    </row>
    <row r="9" spans="1:12" ht="19.5" customHeight="1">
      <c r="A9" s="13"/>
      <c r="B9" s="47" t="s">
        <v>35</v>
      </c>
      <c r="C9" s="13" t="s">
        <v>95</v>
      </c>
      <c r="D9" s="65" t="s">
        <v>56</v>
      </c>
      <c r="E9" s="36">
        <v>265.75</v>
      </c>
      <c r="F9" s="31"/>
      <c r="G9" s="32">
        <f t="shared" si="0"/>
        <v>265.75</v>
      </c>
    </row>
    <row r="10" spans="1:12" ht="19.5" customHeight="1">
      <c r="A10" s="13"/>
      <c r="B10" s="47" t="s">
        <v>36</v>
      </c>
      <c r="C10" s="13" t="s">
        <v>95</v>
      </c>
      <c r="D10" s="65" t="s">
        <v>56</v>
      </c>
      <c r="E10" s="30">
        <v>11</v>
      </c>
      <c r="F10" s="31"/>
      <c r="G10" s="31">
        <f t="shared" si="0"/>
        <v>11</v>
      </c>
    </row>
    <row r="11" spans="1:12" ht="32.25" customHeight="1">
      <c r="A11" s="13"/>
      <c r="B11" s="47" t="s">
        <v>37</v>
      </c>
      <c r="C11" s="13" t="s">
        <v>95</v>
      </c>
      <c r="D11" s="65" t="s">
        <v>56</v>
      </c>
      <c r="E11" s="36">
        <v>8.25</v>
      </c>
      <c r="F11" s="31"/>
      <c r="G11" s="32">
        <f t="shared" si="0"/>
        <v>8.25</v>
      </c>
    </row>
    <row r="12" spans="1:12" ht="23.25" customHeight="1">
      <c r="A12" s="13">
        <v>2</v>
      </c>
      <c r="B12" s="50" t="s">
        <v>13</v>
      </c>
      <c r="C12" s="13"/>
      <c r="D12" s="65"/>
      <c r="E12" s="30"/>
      <c r="F12" s="31"/>
      <c r="G12" s="30">
        <f t="shared" si="0"/>
        <v>0</v>
      </c>
    </row>
    <row r="13" spans="1:12" ht="43.5" customHeight="1">
      <c r="A13" s="13"/>
      <c r="B13" s="47" t="s">
        <v>38</v>
      </c>
      <c r="C13" s="13" t="s">
        <v>88</v>
      </c>
      <c r="D13" s="65" t="s">
        <v>98</v>
      </c>
      <c r="E13" s="30">
        <v>27000</v>
      </c>
      <c r="F13" s="31"/>
      <c r="G13" s="30">
        <f t="shared" si="0"/>
        <v>27000</v>
      </c>
      <c r="I13" s="85">
        <f>21270-1056</f>
        <v>20214</v>
      </c>
      <c r="J13" s="85">
        <f>I13/3*4</f>
        <v>26952</v>
      </c>
      <c r="K13" s="86">
        <f>J13/G13</f>
        <v>0.99822222222222223</v>
      </c>
      <c r="L13" s="87" t="s">
        <v>107</v>
      </c>
    </row>
    <row r="14" spans="1:12" ht="36" customHeight="1">
      <c r="A14" s="13"/>
      <c r="B14" s="47" t="s">
        <v>34</v>
      </c>
      <c r="C14" s="13" t="s">
        <v>88</v>
      </c>
      <c r="D14" s="65" t="s">
        <v>99</v>
      </c>
      <c r="E14" s="30">
        <v>8900</v>
      </c>
      <c r="F14" s="31"/>
      <c r="G14" s="30">
        <f>E14+F14</f>
        <v>8900</v>
      </c>
      <c r="I14" s="85">
        <v>6642</v>
      </c>
      <c r="J14" s="85">
        <f>I14/3*4</f>
        <v>8856</v>
      </c>
      <c r="K14" s="86">
        <f t="shared" ref="K14:K16" si="1">J14/G14</f>
        <v>0.99505617977528094</v>
      </c>
      <c r="L14" s="87" t="s">
        <v>107</v>
      </c>
    </row>
    <row r="15" spans="1:12" ht="45.75" customHeight="1">
      <c r="A15" s="13"/>
      <c r="B15" s="47" t="s">
        <v>100</v>
      </c>
      <c r="C15" s="13" t="s">
        <v>16</v>
      </c>
      <c r="D15" s="65" t="s">
        <v>97</v>
      </c>
      <c r="E15" s="30">
        <v>1280</v>
      </c>
      <c r="F15" s="31"/>
      <c r="G15" s="30">
        <f t="shared" ref="G15:G24" si="2">E15+F15</f>
        <v>1280</v>
      </c>
      <c r="I15" s="85">
        <v>960</v>
      </c>
      <c r="J15" s="85">
        <f t="shared" ref="J15:J17" si="3">I15/3*4</f>
        <v>1280</v>
      </c>
      <c r="K15" s="86">
        <f t="shared" si="1"/>
        <v>1</v>
      </c>
      <c r="L15" s="87" t="s">
        <v>107</v>
      </c>
    </row>
    <row r="16" spans="1:12" ht="39" customHeight="1">
      <c r="A16" s="13"/>
      <c r="B16" s="47" t="s">
        <v>39</v>
      </c>
      <c r="C16" s="13" t="s">
        <v>88</v>
      </c>
      <c r="D16" s="65" t="s">
        <v>57</v>
      </c>
      <c r="E16" s="30">
        <v>16500</v>
      </c>
      <c r="F16" s="31"/>
      <c r="G16" s="30">
        <f t="shared" si="2"/>
        <v>16500</v>
      </c>
      <c r="I16" s="85">
        <f>12153+27</f>
        <v>12180</v>
      </c>
      <c r="J16" s="85">
        <f t="shared" si="3"/>
        <v>16240</v>
      </c>
      <c r="K16" s="86">
        <f t="shared" si="1"/>
        <v>0.98424242424242425</v>
      </c>
      <c r="L16" s="87" t="s">
        <v>107</v>
      </c>
    </row>
    <row r="17" spans="1:12" ht="39" customHeight="1">
      <c r="A17" s="13"/>
      <c r="B17" s="47" t="s">
        <v>94</v>
      </c>
      <c r="C17" s="13" t="s">
        <v>88</v>
      </c>
      <c r="D17" s="65" t="s">
        <v>96</v>
      </c>
      <c r="E17" s="30">
        <v>260</v>
      </c>
      <c r="F17" s="31"/>
      <c r="G17" s="30">
        <f t="shared" si="2"/>
        <v>260</v>
      </c>
      <c r="I17" s="85">
        <v>192</v>
      </c>
      <c r="J17" s="85">
        <f t="shared" si="3"/>
        <v>256</v>
      </c>
      <c r="K17" s="86">
        <f>J17/G17</f>
        <v>0.98461538461538467</v>
      </c>
      <c r="L17" s="87" t="s">
        <v>106</v>
      </c>
    </row>
    <row r="18" spans="1:12" ht="26.25" customHeight="1">
      <c r="A18" s="13">
        <v>3</v>
      </c>
      <c r="B18" s="50" t="s">
        <v>14</v>
      </c>
      <c r="C18" s="13"/>
      <c r="D18" s="65"/>
      <c r="E18" s="30"/>
      <c r="F18" s="31"/>
      <c r="G18" s="30"/>
    </row>
    <row r="19" spans="1:12" ht="62.25" customHeight="1">
      <c r="A19" s="13"/>
      <c r="B19" s="47" t="s">
        <v>40</v>
      </c>
      <c r="C19" s="13" t="s">
        <v>17</v>
      </c>
      <c r="D19" s="65" t="s">
        <v>41</v>
      </c>
      <c r="E19" s="39">
        <f>10983/((1115+729+308+1545)/2)</f>
        <v>5.9415742493913983</v>
      </c>
      <c r="F19" s="38"/>
      <c r="G19" s="37">
        <f t="shared" si="2"/>
        <v>5.9415742493913983</v>
      </c>
    </row>
    <row r="20" spans="1:12" ht="31.5" customHeight="1">
      <c r="A20" s="13"/>
      <c r="B20" s="47" t="s">
        <v>42</v>
      </c>
      <c r="C20" s="13" t="s">
        <v>16</v>
      </c>
      <c r="D20" s="65" t="s">
        <v>43</v>
      </c>
      <c r="E20" s="30">
        <f>E15/E10</f>
        <v>116.36363636363636</v>
      </c>
      <c r="F20" s="31"/>
      <c r="G20" s="30">
        <f t="shared" si="2"/>
        <v>116.36363636363636</v>
      </c>
    </row>
    <row r="21" spans="1:12" ht="33" customHeight="1">
      <c r="A21" s="13"/>
      <c r="B21" s="47" t="s">
        <v>76</v>
      </c>
      <c r="C21" s="13" t="s">
        <v>16</v>
      </c>
      <c r="D21" s="65" t="s">
        <v>44</v>
      </c>
      <c r="E21" s="30">
        <f>E16/E11</f>
        <v>2000</v>
      </c>
      <c r="F21" s="31"/>
      <c r="G21" s="30">
        <f t="shared" si="2"/>
        <v>2000</v>
      </c>
    </row>
    <row r="22" spans="1:12" ht="27.75" customHeight="1">
      <c r="A22" s="13">
        <v>4</v>
      </c>
      <c r="B22" s="50" t="s">
        <v>15</v>
      </c>
      <c r="C22" s="13"/>
      <c r="D22" s="65"/>
      <c r="E22" s="30"/>
      <c r="F22" s="31"/>
      <c r="G22" s="30">
        <f t="shared" si="2"/>
        <v>0</v>
      </c>
    </row>
    <row r="23" spans="1:12" ht="50.25" customHeight="1">
      <c r="A23" s="13"/>
      <c r="B23" s="47" t="s">
        <v>82</v>
      </c>
      <c r="C23" s="13" t="s">
        <v>18</v>
      </c>
      <c r="D23" s="65" t="s">
        <v>101</v>
      </c>
      <c r="E23" s="39">
        <f>E17/E15*100</f>
        <v>20.3125</v>
      </c>
      <c r="F23" s="38"/>
      <c r="G23" s="39">
        <f t="shared" si="2"/>
        <v>20.3125</v>
      </c>
      <c r="I23" t="s">
        <v>80</v>
      </c>
    </row>
    <row r="24" spans="1:12" ht="51.75" customHeight="1">
      <c r="A24" s="13"/>
      <c r="B24" s="47" t="s">
        <v>102</v>
      </c>
      <c r="C24" s="13" t="s">
        <v>18</v>
      </c>
      <c r="D24" s="65" t="s">
        <v>103</v>
      </c>
      <c r="E24" s="39">
        <f>320/334*100</f>
        <v>95.808383233532936</v>
      </c>
      <c r="F24" s="38"/>
      <c r="G24" s="39">
        <f t="shared" si="2"/>
        <v>95.808383233532936</v>
      </c>
    </row>
    <row r="25" spans="1:12" ht="27" customHeight="1">
      <c r="A25" s="13"/>
      <c r="B25" s="114" t="str">
        <f>'1-9'!B40</f>
        <v>Придбання предметів довгострокового користування, у тому числі видатки на інформатизацію</v>
      </c>
      <c r="C25" s="112"/>
      <c r="D25" s="112"/>
      <c r="E25" s="112"/>
      <c r="F25" s="112"/>
      <c r="G25" s="113"/>
    </row>
    <row r="26" spans="1:12" ht="22.5" customHeight="1">
      <c r="A26" s="13">
        <v>1</v>
      </c>
      <c r="B26" s="50" t="s">
        <v>12</v>
      </c>
      <c r="C26" s="13"/>
      <c r="D26" s="60"/>
      <c r="E26" s="61"/>
      <c r="F26" s="61"/>
      <c r="G26" s="50"/>
    </row>
    <row r="27" spans="1:12" ht="35.25" customHeight="1">
      <c r="A27" s="13"/>
      <c r="B27" s="47" t="s">
        <v>67</v>
      </c>
      <c r="C27" s="27" t="s">
        <v>68</v>
      </c>
      <c r="D27" s="62" t="s">
        <v>69</v>
      </c>
      <c r="E27" s="63"/>
      <c r="F27" s="64">
        <f>'1-9'!D40</f>
        <v>260943</v>
      </c>
      <c r="G27" s="64">
        <f>SUM(E27:F27)</f>
        <v>260943</v>
      </c>
    </row>
    <row r="28" spans="1:12" ht="24" customHeight="1">
      <c r="A28" s="13">
        <v>2</v>
      </c>
      <c r="B28" s="47" t="s">
        <v>13</v>
      </c>
      <c r="C28" s="27"/>
      <c r="D28" s="65"/>
      <c r="E28" s="13"/>
      <c r="F28" s="13"/>
      <c r="G28" s="20"/>
    </row>
    <row r="29" spans="1:12" ht="36" customHeight="1">
      <c r="A29" s="13"/>
      <c r="B29" s="47" t="s">
        <v>70</v>
      </c>
      <c r="C29" s="27" t="s">
        <v>31</v>
      </c>
      <c r="D29" s="65" t="s">
        <v>74</v>
      </c>
      <c r="E29" s="13"/>
      <c r="F29" s="13">
        <f>4+2+1+2+1</f>
        <v>10</v>
      </c>
      <c r="G29" s="64">
        <f>SUM(E29:F29)</f>
        <v>10</v>
      </c>
      <c r="I29" t="s">
        <v>84</v>
      </c>
      <c r="J29">
        <f>4+2</f>
        <v>6</v>
      </c>
    </row>
    <row r="30" spans="1:12" ht="24" customHeight="1">
      <c r="A30" s="13">
        <v>3</v>
      </c>
      <c r="B30" s="47" t="s">
        <v>14</v>
      </c>
      <c r="C30" s="27"/>
      <c r="D30" s="65"/>
      <c r="E30" s="13"/>
      <c r="F30" s="13"/>
      <c r="G30" s="13"/>
      <c r="I30" t="s">
        <v>85</v>
      </c>
      <c r="J30">
        <v>1</v>
      </c>
    </row>
    <row r="31" spans="1:12" ht="42" customHeight="1">
      <c r="A31" s="13"/>
      <c r="B31" s="47" t="s">
        <v>110</v>
      </c>
      <c r="C31" s="27" t="s">
        <v>68</v>
      </c>
      <c r="D31" s="66" t="s">
        <v>71</v>
      </c>
      <c r="E31" s="67"/>
      <c r="F31" s="64">
        <f>F27/F29</f>
        <v>26094.3</v>
      </c>
      <c r="G31" s="64">
        <f>G27/G29</f>
        <v>26094.3</v>
      </c>
      <c r="I31" t="s">
        <v>86</v>
      </c>
      <c r="J31">
        <v>1</v>
      </c>
    </row>
    <row r="32" spans="1:12" ht="21" customHeight="1">
      <c r="A32" s="20">
        <v>4</v>
      </c>
      <c r="B32" s="47" t="s">
        <v>15</v>
      </c>
      <c r="C32" s="27"/>
      <c r="D32" s="65"/>
      <c r="E32" s="13"/>
      <c r="F32" s="13"/>
      <c r="G32" s="13"/>
      <c r="I32" s="93" t="s">
        <v>111</v>
      </c>
      <c r="J32">
        <v>1</v>
      </c>
    </row>
    <row r="33" spans="1:10" ht="48" customHeight="1">
      <c r="A33" s="63"/>
      <c r="B33" s="68" t="s">
        <v>72</v>
      </c>
      <c r="C33" s="69" t="s">
        <v>18</v>
      </c>
      <c r="D33" s="66" t="s">
        <v>73</v>
      </c>
      <c r="E33" s="63"/>
      <c r="F33" s="63">
        <v>100</v>
      </c>
      <c r="G33" s="63">
        <v>100</v>
      </c>
      <c r="I33" s="93" t="s">
        <v>117</v>
      </c>
      <c r="J33">
        <v>1</v>
      </c>
    </row>
    <row r="34" spans="1:10" ht="21" customHeight="1">
      <c r="A34" s="13"/>
      <c r="B34" s="115" t="str">
        <f>'[1]1-9'!B41</f>
        <v>Капітальний ремонт покрівлі корпусу «В» та виготовлення проектно-кошторисної документації</v>
      </c>
      <c r="C34" s="116"/>
      <c r="D34" s="116"/>
      <c r="E34" s="116"/>
      <c r="F34" s="116"/>
      <c r="G34" s="117"/>
    </row>
    <row r="35" spans="1:10" ht="21" customHeight="1">
      <c r="A35" s="13">
        <v>1</v>
      </c>
      <c r="B35" s="50" t="s">
        <v>12</v>
      </c>
      <c r="C35" s="13"/>
      <c r="D35" s="60"/>
      <c r="E35" s="61"/>
      <c r="F35" s="61"/>
      <c r="G35" s="50"/>
    </row>
    <row r="36" spans="1:10" ht="34.5" customHeight="1">
      <c r="A36" s="13"/>
      <c r="B36" s="47" t="s">
        <v>83</v>
      </c>
      <c r="C36" s="27" t="s">
        <v>68</v>
      </c>
      <c r="D36" s="62" t="s">
        <v>69</v>
      </c>
      <c r="E36" s="63"/>
      <c r="F36" s="64">
        <f>'[1]1-9'!D41</f>
        <v>2083911</v>
      </c>
      <c r="G36" s="64">
        <f>SUM(E36:F36)</f>
        <v>2083911</v>
      </c>
    </row>
    <row r="37" spans="1:10" ht="21" customHeight="1">
      <c r="A37" s="76">
        <v>2</v>
      </c>
      <c r="B37" s="76" t="s">
        <v>13</v>
      </c>
      <c r="C37" s="20"/>
      <c r="D37" s="76"/>
      <c r="E37" s="13"/>
      <c r="F37" s="13"/>
      <c r="G37" s="20"/>
    </row>
    <row r="38" spans="1:10" ht="31.5" customHeight="1">
      <c r="A38" s="76"/>
      <c r="B38" s="76" t="s">
        <v>87</v>
      </c>
      <c r="C38" s="20" t="s">
        <v>88</v>
      </c>
      <c r="D38" s="62" t="s">
        <v>89</v>
      </c>
      <c r="E38" s="13"/>
      <c r="F38" s="13">
        <v>1</v>
      </c>
      <c r="G38" s="13">
        <v>1</v>
      </c>
    </row>
    <row r="39" spans="1:10" ht="18.75" customHeight="1">
      <c r="A39" s="76">
        <v>3</v>
      </c>
      <c r="B39" s="76" t="s">
        <v>14</v>
      </c>
      <c r="C39" s="20"/>
      <c r="D39" s="62"/>
      <c r="E39" s="13"/>
      <c r="F39" s="13"/>
      <c r="G39" s="13"/>
    </row>
    <row r="40" spans="1:10" ht="45.75" customHeight="1">
      <c r="A40" s="76"/>
      <c r="B40" s="76" t="s">
        <v>90</v>
      </c>
      <c r="C40" s="20" t="s">
        <v>68</v>
      </c>
      <c r="D40" s="62" t="s">
        <v>91</v>
      </c>
      <c r="E40" s="67"/>
      <c r="F40" s="64">
        <f>F36/F38</f>
        <v>2083911</v>
      </c>
      <c r="G40" s="64">
        <f>G36/G38</f>
        <v>2083911</v>
      </c>
    </row>
    <row r="41" spans="1:10" ht="18.75" customHeight="1">
      <c r="A41" s="76">
        <v>4</v>
      </c>
      <c r="B41" s="76" t="s">
        <v>15</v>
      </c>
      <c r="C41" s="20"/>
      <c r="D41" s="62"/>
      <c r="E41" s="13"/>
      <c r="F41" s="13"/>
      <c r="G41" s="13"/>
    </row>
    <row r="42" spans="1:10" ht="30.75" customHeight="1">
      <c r="A42" s="76"/>
      <c r="B42" s="76" t="s">
        <v>92</v>
      </c>
      <c r="C42" s="20" t="s">
        <v>18</v>
      </c>
      <c r="D42" s="77" t="s">
        <v>93</v>
      </c>
      <c r="E42" s="63"/>
      <c r="F42" s="63">
        <v>100</v>
      </c>
      <c r="G42" s="63">
        <v>100</v>
      </c>
    </row>
    <row r="43" spans="1:10" ht="23.25" customHeight="1">
      <c r="A43" s="72"/>
      <c r="B43" s="73"/>
      <c r="C43" s="74"/>
      <c r="D43" s="75"/>
      <c r="E43" s="72"/>
      <c r="F43" s="72"/>
      <c r="G43" s="72"/>
    </row>
    <row r="44" spans="1:10" ht="21" customHeight="1">
      <c r="A44" s="55"/>
      <c r="B44" s="56"/>
      <c r="C44" s="57"/>
      <c r="D44" s="55"/>
      <c r="E44" s="58"/>
      <c r="F44" s="59"/>
      <c r="G44" s="58"/>
    </row>
    <row r="45" spans="1:10" s="80" customFormat="1" ht="24" customHeight="1">
      <c r="A45" s="78" t="s">
        <v>112</v>
      </c>
      <c r="B45" s="78"/>
      <c r="C45" s="78"/>
      <c r="D45" s="79"/>
      <c r="E45" s="88"/>
      <c r="F45" s="89" t="s">
        <v>113</v>
      </c>
      <c r="G45" s="58"/>
    </row>
    <row r="46" spans="1:10" s="80" customFormat="1" ht="16.5" customHeight="1">
      <c r="A46" s="81"/>
      <c r="G46" s="58"/>
    </row>
    <row r="47" spans="1:10" s="80" customFormat="1" ht="21.75" customHeight="1">
      <c r="A47" s="81" t="s">
        <v>10</v>
      </c>
      <c r="G47" s="58"/>
    </row>
    <row r="48" spans="1:10" s="80" customFormat="1" ht="24" customHeight="1">
      <c r="A48" s="81" t="s">
        <v>104</v>
      </c>
      <c r="D48" s="82" t="s">
        <v>21</v>
      </c>
      <c r="F48" s="83" t="s">
        <v>105</v>
      </c>
      <c r="G48" s="58"/>
    </row>
    <row r="49" spans="1:7" s="80" customFormat="1" ht="15.75" customHeight="1">
      <c r="A49" s="81"/>
      <c r="D49" s="82"/>
      <c r="F49" s="83"/>
      <c r="G49" s="58"/>
    </row>
    <row r="50" spans="1:7" s="80" customFormat="1" ht="15" customHeight="1">
      <c r="A50" s="84" t="s">
        <v>75</v>
      </c>
      <c r="C50" s="94">
        <v>43775</v>
      </c>
      <c r="G50"/>
    </row>
    <row r="51" spans="1:7" s="80" customFormat="1" ht="15.75" customHeight="1">
      <c r="A51" s="81" t="s">
        <v>77</v>
      </c>
      <c r="G51"/>
    </row>
  </sheetData>
  <mergeCells count="3">
    <mergeCell ref="B4:G4"/>
    <mergeCell ref="B25:G25"/>
    <mergeCell ref="B34:G34"/>
  </mergeCells>
  <pageMargins left="0.39370078740157483" right="0.39370078740157483" top="0.78740157480314965" bottom="0.59055118110236227" header="0" footer="0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1-9</vt:lpstr>
      <vt:lpstr>11</vt:lpstr>
      <vt:lpstr>'11'!Заголовки_для_печати</vt:lpstr>
      <vt:lpstr>'11'!Область_печати</vt:lpstr>
      <vt:lpstr>'1-9'!Область_печати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2019-11-06T06:48:03Z</dcterms:modified>
</cp:coreProperties>
</file>