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 activeTab="1"/>
  </bookViews>
  <sheets>
    <sheet name="1-10" sheetId="6" r:id="rId1"/>
    <sheet name="11" sheetId="7" r:id="rId2"/>
  </sheets>
  <definedNames>
    <definedName name="_xlnm.Print_Titles" localSheetId="1">'11'!$2:$3</definedName>
    <definedName name="_xlnm.Print_Area" localSheetId="0">'1-10'!$A$1:$E$51</definedName>
  </definedNames>
  <calcPr calcId="124519"/>
</workbook>
</file>

<file path=xl/calcChain.xml><?xml version="1.0" encoding="utf-8"?>
<calcChain xmlns="http://schemas.openxmlformats.org/spreadsheetml/2006/main">
  <c r="C50" i="6"/>
  <c r="C40"/>
  <c r="D50"/>
  <c r="D43"/>
  <c r="C44" l="1"/>
  <c r="D42" l="1"/>
  <c r="C42"/>
  <c r="E14" i="7"/>
  <c r="G20"/>
  <c r="G11"/>
  <c r="G12"/>
  <c r="E19"/>
  <c r="G19" s="1"/>
  <c r="E15"/>
  <c r="G15" s="1"/>
  <c r="E18"/>
  <c r="G10"/>
  <c r="G6" l="1"/>
  <c r="G7"/>
  <c r="D44" i="6" l="1"/>
  <c r="B39" i="7"/>
  <c r="F41"/>
  <c r="F45" s="1"/>
  <c r="G43"/>
  <c r="G41" l="1"/>
  <c r="G45" s="1"/>
  <c r="E43" i="6" l="1"/>
  <c r="D41" l="1"/>
  <c r="B30" i="7"/>
  <c r="B21"/>
  <c r="G34"/>
  <c r="B4"/>
  <c r="G25"/>
  <c r="E50" i="6" l="1"/>
  <c r="E42" l="1"/>
  <c r="F32" i="7" s="1"/>
  <c r="F36" l="1"/>
  <c r="G32"/>
  <c r="G36" s="1"/>
  <c r="D51" i="6"/>
  <c r="C51"/>
  <c r="G14" i="7" l="1"/>
  <c r="G18"/>
  <c r="E41" i="6" l="1"/>
  <c r="F23" i="7" s="1"/>
  <c r="E51" i="6"/>
  <c r="E40"/>
  <c r="E44" l="1"/>
  <c r="E8" i="7"/>
  <c r="F27"/>
  <c r="G23"/>
  <c r="G27" s="1"/>
  <c r="G8" l="1"/>
  <c r="E16"/>
  <c r="G16" s="1"/>
</calcChain>
</file>

<file path=xl/sharedStrings.xml><?xml version="1.0" encoding="utf-8"?>
<sst xmlns="http://schemas.openxmlformats.org/spreadsheetml/2006/main" count="157" uniqueCount="104">
  <si>
    <t>26.08.2014  № 836</t>
  </si>
  <si>
    <t>ЗАТВЕРДЖЕНО</t>
  </si>
  <si>
    <t>ПАСПОРТ</t>
  </si>
  <si>
    <t>№ з/п</t>
  </si>
  <si>
    <t>Спеціальний фонд</t>
  </si>
  <si>
    <t>Завдання</t>
  </si>
  <si>
    <t>Усього</t>
  </si>
  <si>
    <t>Одиниця виміру</t>
  </si>
  <si>
    <t>Джерело інформації</t>
  </si>
  <si>
    <t>ПОГОДЖЕНО:</t>
  </si>
  <si>
    <t>Загальний фонд</t>
  </si>
  <si>
    <t xml:space="preserve">(грн) </t>
  </si>
  <si>
    <t xml:space="preserve">( грн) </t>
  </si>
  <si>
    <t>Павлоградської міської ради</t>
  </si>
  <si>
    <t>_______________________________</t>
  </si>
  <si>
    <t>осіб</t>
  </si>
  <si>
    <t>%</t>
  </si>
  <si>
    <t>Наказ Міністерства фінансів України, Міністерства охорони здоров'я України від 26 травня 2010 року N 283/437 "Про затвердження Типового переліку бюджетних програм та результативних показників їх виконання для місцевих бюджетів у галузі "Охорона здоров'я";</t>
  </si>
  <si>
    <t>Наказ МОЗ № 308/519 від 05.10.2005р. "Про впорядкування умов оплати праці працівників закладів охорони здоров'я та установ соціального захисту населення "</t>
  </si>
  <si>
    <t>Наказ відділу охорони здоров’я</t>
  </si>
  <si>
    <t>Затрат</t>
  </si>
  <si>
    <t>Продукту</t>
  </si>
  <si>
    <t>Ефективності</t>
  </si>
  <si>
    <t>Якості</t>
  </si>
  <si>
    <t>од.</t>
  </si>
  <si>
    <t>1.  0700000  Відділ охорони здоров"я Павлоградської міської ради</t>
  </si>
  <si>
    <t>2.   0710000  Відділ охорони здоров"я Павлоградської міської ради</t>
  </si>
  <si>
    <t>Розпорядження Кабінету Міністрів України  від 15.11.2017 р. №821-р "Про затвердження плану заходів з реалізації Концепції реформи фінансування системи охорони здоров’я на період до 2020 року";</t>
  </si>
  <si>
    <t>Наказ Міністерства фінансів України від 20.09.2017 р. № 793 «Про затвердження складових програмної класифікації видатків та кредитування місцевих бюджетів» (із змінами від 29.12.2017 № 1181);</t>
  </si>
  <si>
    <t xml:space="preserve">               (КТПКВК МБ)                             (найменування головного розпорядника) </t>
  </si>
  <si>
    <t xml:space="preserve">               (КТПКВК МБ)                             (найменування відповідального виконавця) </t>
  </si>
  <si>
    <r>
      <t xml:space="preserve">                 (КТПКВК МБ)               (КФКВК)</t>
    </r>
    <r>
      <rPr>
        <sz val="6"/>
        <color theme="1"/>
        <rFont val="Times New Roman"/>
        <family val="1"/>
        <charset val="204"/>
      </rPr>
      <t xml:space="preserve">                     (найменування бюджетної програми) </t>
    </r>
  </si>
  <si>
    <t>Забезпечення надання населенню первинної медичної допомоги за місцем проживання (перебуваня)</t>
  </si>
  <si>
    <t>Напрями використання бюджетних коштів</t>
  </si>
  <si>
    <t xml:space="preserve">Найменування місцевої/ регіональної програми </t>
  </si>
  <si>
    <t>Програма "Здоров"я павлоградців на 2015-2019роки"</t>
  </si>
  <si>
    <t xml:space="preserve">бюджетної програми місцевого бюджету на 2019 рік </t>
  </si>
  <si>
    <t xml:space="preserve">5. Підстави для виконання бюджетної програми:   </t>
  </si>
  <si>
    <t>Наказ Міністерства фінансів України</t>
  </si>
  <si>
    <t>Капітальний ремонт з утеплення фасаду амбулаторії ЗПСМ №4 КНП "ЦПМСД м. Павлограда"</t>
  </si>
  <si>
    <t xml:space="preserve">Забезпечення потреб населення у первинній медичній допомозі та створення комфортних умов перебування в амбулаторіях загальної практики сімейної медицини.
Забезпечення лікарськими засобами, виробами медичного призначення, продуктовими наборами  окремих груп населення за певними категоріями захворювань.
</t>
  </si>
  <si>
    <t>Обсяг видатків на капітальний ремонт</t>
  </si>
  <si>
    <t>грн.</t>
  </si>
  <si>
    <t>Кількість об"єктів, що планується відремонтувати</t>
  </si>
  <si>
    <t>Середня вартість капітального ремонту одного об"єкту</t>
  </si>
  <si>
    <t>Рівень готовності об"єкту капітального ремонту</t>
  </si>
  <si>
    <t>Розрахунково (відношення обсягу видатків на капітальний ремонт до клькості об"єктів, що планується відремонтувати).</t>
  </si>
  <si>
    <t xml:space="preserve">3.  0712111   0726   Первинна медична допомога населенню, що надається центрами первинної медичної (медико-санітарної) допомоги         </t>
  </si>
  <si>
    <t>Рішення міської ради від 11.12.2018р. №1448-44/VІІ "Про місцевий бюджет на 2019 рік" (зі змінами);</t>
  </si>
  <si>
    <t>6. Цілі державної політики, на досягнення яких спрямована реалізація бюджетної програми</t>
  </si>
  <si>
    <t>Зростання показників здоров’я населення та збільшення фінансової захищеності населення</t>
  </si>
  <si>
    <t>7. Мета бюджетної програми:  Зміцнення та поліпшення здоров"я населення шляхом забезпечення потреб населення у первинній медичній допомозі.</t>
  </si>
  <si>
    <t>8. Завдання бюджетної програми:</t>
  </si>
  <si>
    <t>9. Напрями використання бюджетних коштів: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</si>
  <si>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</si>
  <si>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</si>
  <si>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 xml:space="preserve">Дата погодження </t>
  </si>
  <si>
    <t xml:space="preserve">М. П. </t>
  </si>
  <si>
    <t>(у редакції наказу Міністерства фінансів України від 29.12.2048 №1209</t>
  </si>
  <si>
    <t>Капітальний ремонт мережи теплопостачання  та встановлення автономного електричного опалення в амбулаторіях № 4,6  КНП "ЦПМСД м.Павлограда"</t>
  </si>
  <si>
    <t>Придбання обладнання та предметів довгострокового користування</t>
  </si>
  <si>
    <t>обсяг видатків на придбання обладнання</t>
  </si>
  <si>
    <t>кількість одиниць придбаного обладнання</t>
  </si>
  <si>
    <t>одиниць</t>
  </si>
  <si>
    <t>середні видатки на придбання одиниці обладнання</t>
  </si>
  <si>
    <t>Розрахунково (відношення видатків на забезпечення обладнанням, до кількості одиниць придбаного обладнання).</t>
  </si>
  <si>
    <t>відсоток освоєння коштів на придбання предметів довгострокового користування</t>
  </si>
  <si>
    <t>Розрахунково (відношення планових асигнуваннь по спеціальному фонду до касових видатків по спеціальному фонду).</t>
  </si>
  <si>
    <t>Договір з постачальниками (або система електронних державних закупівель «ProZorro»)</t>
  </si>
  <si>
    <t>План використання бюджетних коштів на 2019 рік, довідки про зміниу плану використання бюджетних коштів на 2019 рік.</t>
  </si>
  <si>
    <t xml:space="preserve">Чисельність дитячого населення, якому планується проведення  профілактичних оглядів на туберкульоз </t>
  </si>
  <si>
    <t>Статистичний звіт Форма  № 91 "Інформація про хід виконання плану профілактичних оглядів населення на туберкульоз" графа 3, строка 2.0</t>
  </si>
  <si>
    <t>Кількість придбаних доз туберкуліну</t>
  </si>
  <si>
    <t xml:space="preserve">кількість доз туберкуліну на 1 дитину, якій планується проведення  профілактичного огляду на туберкульоз </t>
  </si>
  <si>
    <t>Розрахунково (відношення кількості придбаних доз туберкуліну до чисельності дитячого населення, якому планується проведення  профілактичних оглядів на туберкульоз).</t>
  </si>
  <si>
    <t>Розрахунково (Статистичний звіт Форма  № 91 "Інформація про хід виконання плану профілактичних оглядів населення на туберкульоз" відношення графи 3 стр.2.0 до графи 1 стр. 2.0 та помножити на 100% ).</t>
  </si>
  <si>
    <t>Кількість придбаної лікувальної суміші «Comida – PKU B»</t>
  </si>
  <si>
    <t>Кількість дітей на обліку хворих на фенілкетонурію</t>
  </si>
  <si>
    <t>Статистичний звіт таблиця  "Перелік рідкісних (орфанних) захворювань…. " графа 1, строка "Класична фенілкетонурія…"</t>
  </si>
  <si>
    <t>од</t>
  </si>
  <si>
    <t>Розрахунково (відношення кількості придбаної лікувальної суміші «Comida – PKU B» до кількості дітей на обліку хворих на фенілкетонурію/ 12 місяців).</t>
  </si>
  <si>
    <t>Забезпечення повноти охоплення  профілактичних оглядів на туберкульоз  серед дитячого населення</t>
  </si>
  <si>
    <t>Відсоток забезпечення  лікувальною сумішею  пацієнтів, які хворі на фенілкетонурію</t>
  </si>
  <si>
    <t>Розрахунково (відношення кількості дітей на обліку хворих на фенілкетонурію до кількості дітей хворих на фенілкетонурію, які отримали лікувальну суміш та * 100% ).</t>
  </si>
  <si>
    <t>Довідка головного управління статистики у Дніпропетровській області</t>
  </si>
  <si>
    <t>Розрахунково (відношення обягу видатків по загальному фонду до кількості наявного населення на 01січня попереднього року).</t>
  </si>
  <si>
    <t>Рівень освоєння бюджетних коштів</t>
  </si>
  <si>
    <t>Розрахунково (відношення касових видатків  до планових призначень по загальному фонду за поточних рік * 100% )</t>
  </si>
  <si>
    <t>ПКД, (або система електронних державних закупівель «ProZorro»)</t>
  </si>
  <si>
    <t>Обсяг видатків  з місцевого бюджету по загальному фонду</t>
  </si>
  <si>
    <t xml:space="preserve">Сертифікат відповідності закінченого об"єкту виданий ДАБК </t>
  </si>
  <si>
    <t>Кількість наявного населення на 01 січня попереднього року</t>
  </si>
  <si>
    <t>забезпеченість на місяць лікувальною сумішшю  1 дитини, яка хворіє на фенілкетонурію</t>
  </si>
  <si>
    <t>Середньорічний розмір витрат  на 1 мешканця</t>
  </si>
  <si>
    <t>Начальник фінансового управління</t>
  </si>
  <si>
    <t>Р.В. Роїк</t>
  </si>
  <si>
    <t>Договіри з постачальниками (або система електронних державних закупівель «ProZorro»)</t>
  </si>
  <si>
    <t xml:space="preserve">Начальник відділу охорони здоров’я </t>
  </si>
  <si>
    <t>Ю.С. Дейнеженко</t>
  </si>
  <si>
    <t>Рішення міської ради від 25.10.2019р. № 1885-56/VІІ, від 29.10.2019р. №1900-57/VІІ "Про внесення змін до рішення міської ради від 11.12.2018р. №1448-44/VІІ "Про місцевий бюджет на 2019 рік".</t>
  </si>
  <si>
    <t>Рішення міської ради від 25.10.2019р. №1878-56/VІІ "Про внесення змін до міської програми "Здоров"я павлоградців на 2015-2019 роки";</t>
  </si>
  <si>
    <t xml:space="preserve"> у тому числі загального фонду –  6 623 427,00 гривень та спеціального фонду – 1 572 742,00 гривень.</t>
  </si>
  <si>
    <t xml:space="preserve">4. Обсяг бюджетних призначень/бюджетних асигнувань - 8 196 169,0 гривень, </t>
  </si>
  <si>
    <t>«06» листопада 2019 р. № 83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</si>
</sst>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_ ;\-#,##0.0\ "/>
    <numFmt numFmtId="166" formatCode="0.0"/>
  </numFmts>
  <fonts count="1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6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43" fontId="6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6" fillId="0" borderId="0" xfId="1"/>
    <xf numFmtId="0" fontId="1" fillId="0" borderId="1" xfId="1" applyFont="1" applyBorder="1" applyAlignment="1"/>
    <xf numFmtId="0" fontId="6" fillId="0" borderId="1" xfId="1" applyFont="1" applyBorder="1"/>
    <xf numFmtId="0" fontId="6" fillId="0" borderId="0" xfId="1" applyFont="1"/>
    <xf numFmtId="0" fontId="7" fillId="0" borderId="0" xfId="1" applyFont="1" applyAlignment="1">
      <alignment vertical="top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top"/>
    </xf>
    <xf numFmtId="0" fontId="1" fillId="0" borderId="0" xfId="1" applyFont="1" applyAlignment="1">
      <alignment horizontal="left" vertical="center" wrapText="1"/>
    </xf>
    <xf numFmtId="164" fontId="1" fillId="0" borderId="0" xfId="2" applyNumberFormat="1" applyFont="1" applyAlignment="1">
      <alignment horizontal="right" vertical="center" wrapText="1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wrapText="1"/>
    </xf>
    <xf numFmtId="0" fontId="1" fillId="0" borderId="0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center" wrapText="1"/>
    </xf>
    <xf numFmtId="0" fontId="1" fillId="2" borderId="0" xfId="1" applyFont="1" applyFill="1" applyAlignment="1">
      <alignment wrapText="1"/>
    </xf>
    <xf numFmtId="0" fontId="6" fillId="2" borderId="0" xfId="1" applyFill="1" applyAlignment="1"/>
    <xf numFmtId="0" fontId="4" fillId="0" borderId="0" xfId="0" applyFont="1" applyAlignment="1">
      <alignment horizontal="right"/>
    </xf>
    <xf numFmtId="0" fontId="1" fillId="0" borderId="0" xfId="1" applyFont="1" applyAlignment="1">
      <alignment vertical="top" wrapText="1"/>
    </xf>
    <xf numFmtId="0" fontId="6" fillId="0" borderId="0" xfId="1" applyAlignment="1">
      <alignment vertical="top"/>
    </xf>
    <xf numFmtId="0" fontId="9" fillId="0" borderId="0" xfId="1" applyFont="1" applyAlignment="1">
      <alignment horizontal="left"/>
    </xf>
    <xf numFmtId="0" fontId="4" fillId="0" borderId="2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11" fillId="0" borderId="0" xfId="0" applyFont="1"/>
    <xf numFmtId="1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9" fontId="2" fillId="0" borderId="2" xfId="0" applyNumberFormat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/>
    <xf numFmtId="0" fontId="14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165" fontId="2" fillId="2" borderId="2" xfId="2" applyNumberFormat="1" applyFont="1" applyFill="1" applyBorder="1" applyAlignment="1">
      <alignment horizontal="right" vertical="center" wrapText="1"/>
    </xf>
    <xf numFmtId="165" fontId="2" fillId="0" borderId="2" xfId="2" applyNumberFormat="1" applyFont="1" applyFill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14" fillId="2" borderId="0" xfId="0" applyFont="1" applyFill="1" applyAlignment="1"/>
    <xf numFmtId="0" fontId="14" fillId="2" borderId="1" xfId="0" applyFont="1" applyFill="1" applyBorder="1" applyAlignment="1"/>
    <xf numFmtId="0" fontId="0" fillId="2" borderId="0" xfId="0" applyFill="1" applyAlignment="1"/>
    <xf numFmtId="0" fontId="0" fillId="2" borderId="0" xfId="0" applyFill="1"/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 applyBorder="1"/>
    <xf numFmtId="0" fontId="14" fillId="2" borderId="0" xfId="0" applyFont="1" applyFill="1" applyBorder="1"/>
    <xf numFmtId="14" fontId="17" fillId="2" borderId="0" xfId="0" applyNumberFormat="1" applyFont="1" applyFill="1"/>
    <xf numFmtId="166" fontId="2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6" fillId="2" borderId="0" xfId="0" applyFont="1" applyFill="1" applyAlignment="1">
      <alignment horizontal="left"/>
    </xf>
    <xf numFmtId="0" fontId="1" fillId="2" borderId="0" xfId="1" applyFont="1" applyFill="1" applyAlignment="1">
      <alignment horizontal="left" vertical="top" wrapText="1"/>
    </xf>
    <xf numFmtId="49" fontId="4" fillId="0" borderId="2" xfId="1" applyNumberFormat="1" applyFont="1" applyBorder="1" applyAlignment="1">
      <alignment horizontal="center" wrapText="1"/>
    </xf>
    <xf numFmtId="49" fontId="2" fillId="0" borderId="3" xfId="1" applyNumberFormat="1" applyFont="1" applyBorder="1" applyAlignment="1">
      <alignment horizontal="left" vertical="center" wrapText="1"/>
    </xf>
    <xf numFmtId="49" fontId="2" fillId="0" borderId="5" xfId="1" applyNumberFormat="1" applyFont="1" applyBorder="1" applyAlignment="1">
      <alignment horizontal="left" vertical="center" wrapText="1"/>
    </xf>
    <xf numFmtId="49" fontId="2" fillId="0" borderId="4" xfId="1" applyNumberFormat="1" applyFont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" fillId="2" borderId="0" xfId="1" applyFont="1" applyFill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0" xfId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2" fontId="4" fillId="0" borderId="3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3" fillId="2" borderId="0" xfId="0" applyFont="1" applyFill="1" applyAlignment="1">
      <alignment horizontal="lef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view="pageBreakPreview" zoomScaleSheetLayoutView="100" workbookViewId="0">
      <selection activeCell="E8" sqref="E8"/>
    </sheetView>
  </sheetViews>
  <sheetFormatPr defaultColWidth="9.140625" defaultRowHeight="15"/>
  <cols>
    <col min="1" max="1" width="8.7109375" style="7" customWidth="1"/>
    <col min="2" max="2" width="64.85546875" style="7" customWidth="1"/>
    <col min="3" max="4" width="22.7109375" style="7" customWidth="1"/>
    <col min="5" max="5" width="30.42578125" style="7" customWidth="1"/>
    <col min="6" max="16384" width="9.140625" style="7"/>
  </cols>
  <sheetData>
    <row r="1" spans="1:6" ht="12.75" customHeight="1">
      <c r="E1" s="36" t="s">
        <v>1</v>
      </c>
    </row>
    <row r="2" spans="1:6" ht="11.25" customHeight="1">
      <c r="E2" s="36" t="s">
        <v>38</v>
      </c>
    </row>
    <row r="3" spans="1:6" ht="11.25" customHeight="1">
      <c r="E3" s="36" t="s">
        <v>0</v>
      </c>
    </row>
    <row r="4" spans="1:6" ht="24.75" customHeight="1">
      <c r="E4" s="53" t="s">
        <v>58</v>
      </c>
    </row>
    <row r="5" spans="1:6" ht="23.25" customHeight="1">
      <c r="E5" s="37" t="s">
        <v>1</v>
      </c>
      <c r="F5" s="25"/>
    </row>
    <row r="6" spans="1:6" ht="15" customHeight="1">
      <c r="E6" s="37" t="s">
        <v>19</v>
      </c>
    </row>
    <row r="7" spans="1:6" ht="14.25" customHeight="1">
      <c r="E7" s="37" t="s">
        <v>13</v>
      </c>
    </row>
    <row r="8" spans="1:6" ht="14.25" customHeight="1">
      <c r="E8" s="109" t="s">
        <v>103</v>
      </c>
    </row>
    <row r="9" spans="1:6" ht="21.75" customHeight="1">
      <c r="A9" s="93" t="s">
        <v>2</v>
      </c>
      <c r="B9" s="93"/>
      <c r="C9" s="93"/>
      <c r="D9" s="93"/>
      <c r="E9" s="93"/>
    </row>
    <row r="10" spans="1:6" ht="15.75" customHeight="1">
      <c r="A10" s="95" t="s">
        <v>36</v>
      </c>
      <c r="B10" s="95"/>
      <c r="C10" s="95"/>
      <c r="D10" s="95"/>
      <c r="E10" s="95"/>
    </row>
    <row r="11" spans="1:6" s="10" customFormat="1" ht="24" customHeight="1">
      <c r="A11" s="8" t="s">
        <v>25</v>
      </c>
      <c r="B11" s="9"/>
      <c r="C11" s="9"/>
      <c r="D11" s="9"/>
      <c r="E11" s="9"/>
    </row>
    <row r="12" spans="1:6" s="10" customFormat="1" ht="13.5" customHeight="1">
      <c r="A12" s="11" t="s">
        <v>29</v>
      </c>
    </row>
    <row r="13" spans="1:6" s="10" customFormat="1" ht="16.5" customHeight="1">
      <c r="A13" s="8" t="s">
        <v>26</v>
      </c>
      <c r="B13" s="9"/>
      <c r="C13" s="9"/>
      <c r="D13" s="9"/>
      <c r="E13" s="9"/>
    </row>
    <row r="14" spans="1:6" s="10" customFormat="1">
      <c r="A14" s="12" t="s">
        <v>30</v>
      </c>
    </row>
    <row r="15" spans="1:6" s="10" customFormat="1" ht="16.5" customHeight="1">
      <c r="A15" s="8" t="s">
        <v>47</v>
      </c>
      <c r="B15" s="9"/>
      <c r="C15" s="9"/>
      <c r="D15" s="9"/>
      <c r="E15" s="9"/>
    </row>
    <row r="16" spans="1:6" s="10" customFormat="1" ht="14.25" customHeight="1">
      <c r="A16" s="11" t="s">
        <v>31</v>
      </c>
      <c r="B16" s="13"/>
      <c r="C16" s="13"/>
      <c r="D16" s="13"/>
      <c r="E16" s="13"/>
    </row>
    <row r="17" spans="1:6" s="10" customFormat="1" ht="19.5" customHeight="1">
      <c r="A17" s="96" t="s">
        <v>102</v>
      </c>
      <c r="B17" s="96"/>
      <c r="C17" s="96"/>
      <c r="D17" s="96"/>
      <c r="E17" s="96"/>
    </row>
    <row r="18" spans="1:6" s="10" customFormat="1" ht="15.75" customHeight="1">
      <c r="A18" s="96" t="s">
        <v>101</v>
      </c>
      <c r="B18" s="96"/>
      <c r="C18" s="96"/>
      <c r="D18" s="96"/>
      <c r="E18" s="96"/>
    </row>
    <row r="19" spans="1:6" s="10" customFormat="1" ht="9" customHeight="1">
      <c r="A19" s="14"/>
      <c r="B19" s="15"/>
      <c r="C19" s="16"/>
      <c r="D19" s="14"/>
      <c r="E19" s="14"/>
    </row>
    <row r="20" spans="1:6" s="10" customFormat="1" ht="16.5" customHeight="1">
      <c r="A20" s="97" t="s">
        <v>37</v>
      </c>
      <c r="B20" s="97"/>
      <c r="C20" s="97"/>
      <c r="D20" s="97"/>
      <c r="E20" s="97"/>
    </row>
    <row r="21" spans="1:6" s="21" customFormat="1" ht="37.5" customHeight="1">
      <c r="A21" s="84" t="s">
        <v>27</v>
      </c>
      <c r="B21" s="84"/>
      <c r="C21" s="84"/>
      <c r="D21" s="84"/>
      <c r="E21" s="84"/>
      <c r="F21" s="20"/>
    </row>
    <row r="22" spans="1:6" s="21" customFormat="1" ht="34.5" customHeight="1">
      <c r="A22" s="84" t="s">
        <v>18</v>
      </c>
      <c r="B22" s="84"/>
      <c r="C22" s="84"/>
      <c r="D22" s="84"/>
      <c r="E22" s="84"/>
      <c r="F22" s="20"/>
    </row>
    <row r="23" spans="1:6" s="21" customFormat="1" ht="36.75" customHeight="1">
      <c r="A23" s="84" t="s">
        <v>28</v>
      </c>
      <c r="B23" s="84"/>
      <c r="C23" s="84"/>
      <c r="D23" s="84"/>
      <c r="E23" s="84"/>
      <c r="F23" s="20"/>
    </row>
    <row r="24" spans="1:6" s="21" customFormat="1" ht="36.75" customHeight="1">
      <c r="A24" s="84" t="s">
        <v>17</v>
      </c>
      <c r="B24" s="84"/>
      <c r="C24" s="84"/>
      <c r="D24" s="84"/>
      <c r="E24" s="84"/>
      <c r="F24" s="20"/>
    </row>
    <row r="25" spans="1:6" ht="17.25" customHeight="1">
      <c r="A25" s="101" t="s">
        <v>48</v>
      </c>
      <c r="B25" s="101"/>
      <c r="C25" s="101"/>
      <c r="D25" s="101"/>
      <c r="E25" s="101"/>
      <c r="F25" s="17"/>
    </row>
    <row r="26" spans="1:6" ht="36" customHeight="1">
      <c r="A26" s="84" t="s">
        <v>99</v>
      </c>
      <c r="B26" s="84"/>
      <c r="C26" s="84"/>
      <c r="D26" s="84"/>
      <c r="E26" s="84"/>
      <c r="F26" s="17"/>
    </row>
    <row r="27" spans="1:6" ht="42" customHeight="1">
      <c r="A27" s="84" t="s">
        <v>100</v>
      </c>
      <c r="B27" s="84"/>
      <c r="C27" s="84"/>
      <c r="D27" s="84"/>
      <c r="E27" s="84"/>
      <c r="F27" s="23"/>
    </row>
    <row r="28" spans="1:6" ht="21" customHeight="1">
      <c r="A28" s="89" t="s">
        <v>49</v>
      </c>
      <c r="B28" s="89"/>
      <c r="C28" s="89"/>
      <c r="D28" s="89"/>
      <c r="E28" s="89"/>
      <c r="F28" s="23"/>
    </row>
    <row r="29" spans="1:6" ht="26.25" customHeight="1">
      <c r="A29" s="90" t="s">
        <v>50</v>
      </c>
      <c r="B29" s="90"/>
      <c r="C29" s="90"/>
      <c r="D29" s="90"/>
      <c r="E29" s="90"/>
      <c r="F29" s="23"/>
    </row>
    <row r="30" spans="1:6" ht="36.75" customHeight="1">
      <c r="A30" s="97" t="s">
        <v>51</v>
      </c>
      <c r="B30" s="97"/>
      <c r="C30" s="97"/>
      <c r="D30" s="97"/>
      <c r="E30" s="97"/>
      <c r="F30" s="17"/>
    </row>
    <row r="31" spans="1:6" ht="12" customHeight="1"/>
    <row r="32" spans="1:6" ht="18.75">
      <c r="A32" s="100" t="s">
        <v>52</v>
      </c>
      <c r="B32" s="100"/>
      <c r="C32" s="100"/>
      <c r="D32" s="100"/>
      <c r="E32" s="100"/>
    </row>
    <row r="33" spans="1:5" ht="13.5" customHeight="1">
      <c r="A33" s="18"/>
      <c r="B33" s="18"/>
      <c r="C33" s="18"/>
      <c r="D33" s="18"/>
      <c r="E33" s="18"/>
    </row>
    <row r="34" spans="1:5" ht="14.25" customHeight="1">
      <c r="A34" s="19" t="s">
        <v>3</v>
      </c>
      <c r="B34" s="85" t="s">
        <v>5</v>
      </c>
      <c r="C34" s="85"/>
      <c r="D34" s="85"/>
      <c r="E34" s="85"/>
    </row>
    <row r="35" spans="1:5" ht="20.25" customHeight="1">
      <c r="A35" s="26">
        <v>1</v>
      </c>
      <c r="B35" s="86" t="s">
        <v>32</v>
      </c>
      <c r="C35" s="87"/>
      <c r="D35" s="87"/>
      <c r="E35" s="88"/>
    </row>
    <row r="36" spans="1:5" ht="26.25" customHeight="1">
      <c r="A36" s="1" t="s">
        <v>53</v>
      </c>
      <c r="B36"/>
      <c r="C36"/>
      <c r="D36"/>
      <c r="E36"/>
    </row>
    <row r="37" spans="1:5">
      <c r="A37"/>
      <c r="B37"/>
      <c r="C37"/>
      <c r="D37"/>
      <c r="E37" s="22" t="s">
        <v>12</v>
      </c>
    </row>
    <row r="38" spans="1:5" s="24" customFormat="1">
      <c r="A38" s="30" t="s">
        <v>3</v>
      </c>
      <c r="B38" s="30" t="s">
        <v>33</v>
      </c>
      <c r="C38" s="30" t="s">
        <v>10</v>
      </c>
      <c r="D38" s="30" t="s">
        <v>4</v>
      </c>
      <c r="E38" s="30" t="s">
        <v>6</v>
      </c>
    </row>
    <row r="39" spans="1:5">
      <c r="A39" s="6">
        <v>1</v>
      </c>
      <c r="B39" s="6">
        <v>2</v>
      </c>
      <c r="C39" s="6">
        <v>3</v>
      </c>
      <c r="D39" s="6">
        <v>4</v>
      </c>
      <c r="E39" s="6">
        <v>5</v>
      </c>
    </row>
    <row r="40" spans="1:5" ht="93" customHeight="1">
      <c r="A40" s="31">
        <v>1</v>
      </c>
      <c r="B40" s="39" t="s">
        <v>40</v>
      </c>
      <c r="C40" s="65">
        <f>6489509+21000+138000-35700+27000+12000+209250-133000-50000-25000-6000-97000</f>
        <v>6550059</v>
      </c>
      <c r="D40" s="65"/>
      <c r="E40" s="66">
        <f>C40+D40</f>
        <v>6550059</v>
      </c>
    </row>
    <row r="41" spans="1:5" ht="33.75" customHeight="1">
      <c r="A41" s="31">
        <v>2</v>
      </c>
      <c r="B41" s="38" t="s">
        <v>39</v>
      </c>
      <c r="C41" s="65"/>
      <c r="D41" s="65">
        <f>1033040</f>
        <v>1033040</v>
      </c>
      <c r="E41" s="66">
        <f>C41+D41</f>
        <v>1033040</v>
      </c>
    </row>
    <row r="42" spans="1:5" ht="47.25" customHeight="1">
      <c r="A42" s="31">
        <v>3</v>
      </c>
      <c r="B42" s="54" t="s">
        <v>59</v>
      </c>
      <c r="C42" s="65">
        <f>236040-162672</f>
        <v>73368</v>
      </c>
      <c r="D42" s="65">
        <f>110000+162672+200000</f>
        <v>472672</v>
      </c>
      <c r="E42" s="66">
        <f>C42+D42</f>
        <v>546040</v>
      </c>
    </row>
    <row r="43" spans="1:5" ht="30.75" customHeight="1">
      <c r="A43" s="31">
        <v>4</v>
      </c>
      <c r="B43" s="56" t="s">
        <v>60</v>
      </c>
      <c r="C43" s="65"/>
      <c r="D43" s="65">
        <f>67500-470</f>
        <v>67030</v>
      </c>
      <c r="E43" s="66">
        <f>C43+D43</f>
        <v>67030</v>
      </c>
    </row>
    <row r="44" spans="1:5" ht="18.75" customHeight="1">
      <c r="A44" s="98" t="s">
        <v>6</v>
      </c>
      <c r="B44" s="99"/>
      <c r="C44" s="65">
        <f>SUM(C40:C43)</f>
        <v>6623427</v>
      </c>
      <c r="D44" s="65">
        <f>SUM(D40:D43)</f>
        <v>1572742</v>
      </c>
      <c r="E44" s="65">
        <f>SUM(E40:E43)</f>
        <v>8196169</v>
      </c>
    </row>
    <row r="45" spans="1:5" ht="14.25" customHeight="1">
      <c r="A45" s="1"/>
      <c r="B45"/>
      <c r="C45"/>
      <c r="D45"/>
      <c r="E45"/>
    </row>
    <row r="46" spans="1:5" ht="18" customHeight="1">
      <c r="A46" s="94" t="s">
        <v>54</v>
      </c>
      <c r="B46" s="94"/>
      <c r="C46" s="94"/>
      <c r="D46" s="94"/>
      <c r="E46" s="94"/>
    </row>
    <row r="47" spans="1:5">
      <c r="A47"/>
      <c r="B47" s="2"/>
      <c r="C47"/>
      <c r="D47"/>
      <c r="E47" s="22" t="s">
        <v>11</v>
      </c>
    </row>
    <row r="48" spans="1:5" ht="14.45" customHeight="1">
      <c r="A48" s="45" t="s">
        <v>3</v>
      </c>
      <c r="B48" s="47" t="s">
        <v>34</v>
      </c>
      <c r="C48" s="45" t="s">
        <v>10</v>
      </c>
      <c r="D48" s="45" t="s">
        <v>4</v>
      </c>
      <c r="E48" s="34" t="s">
        <v>6</v>
      </c>
    </row>
    <row r="49" spans="1:5">
      <c r="A49" s="6">
        <v>1</v>
      </c>
      <c r="B49" s="6">
        <v>2</v>
      </c>
      <c r="C49" s="6">
        <v>3</v>
      </c>
      <c r="D49" s="6">
        <v>4</v>
      </c>
      <c r="E49" s="6">
        <v>5</v>
      </c>
    </row>
    <row r="50" spans="1:5" ht="24.75" customHeight="1">
      <c r="A50" s="48">
        <v>1</v>
      </c>
      <c r="B50" s="46" t="s">
        <v>35</v>
      </c>
      <c r="C50" s="65">
        <f>6489509+21000+236040-35700+138000+27000+12000-162672-133000+209250-50000-25000-6000-97000</f>
        <v>6623427</v>
      </c>
      <c r="D50" s="65">
        <f>1033040+67500+110000+162672+200000-470</f>
        <v>1572742</v>
      </c>
      <c r="E50" s="66">
        <f>SUM(C50:D50)</f>
        <v>8196169</v>
      </c>
    </row>
    <row r="51" spans="1:5" ht="15.75">
      <c r="A51" s="91" t="s">
        <v>6</v>
      </c>
      <c r="B51" s="92"/>
      <c r="C51" s="65">
        <f>SUM(C50:C50)</f>
        <v>6623427</v>
      </c>
      <c r="D51" s="65">
        <f>SUM(D50:D50)</f>
        <v>1572742</v>
      </c>
      <c r="E51" s="65">
        <f>SUM(E50:E50)</f>
        <v>8196169</v>
      </c>
    </row>
    <row r="52" spans="1:5">
      <c r="A52"/>
      <c r="B52"/>
      <c r="C52"/>
      <c r="D52"/>
      <c r="E52"/>
    </row>
  </sheetData>
  <mergeCells count="21">
    <mergeCell ref="A51:B51"/>
    <mergeCell ref="A9:E9"/>
    <mergeCell ref="A46:E46"/>
    <mergeCell ref="A10:E10"/>
    <mergeCell ref="A17:E17"/>
    <mergeCell ref="A18:E18"/>
    <mergeCell ref="A20:E20"/>
    <mergeCell ref="A44:B44"/>
    <mergeCell ref="A21:E21"/>
    <mergeCell ref="A22:E22"/>
    <mergeCell ref="A23:E23"/>
    <mergeCell ref="A32:E32"/>
    <mergeCell ref="A24:E24"/>
    <mergeCell ref="A25:E25"/>
    <mergeCell ref="A30:E30"/>
    <mergeCell ref="A27:E27"/>
    <mergeCell ref="A26:E26"/>
    <mergeCell ref="B34:E34"/>
    <mergeCell ref="B35:E35"/>
    <mergeCell ref="A28:E28"/>
    <mergeCell ref="A29:E29"/>
  </mergeCells>
  <pageMargins left="0.59055118110236227" right="0.59055118110236227" top="0.94488188976377963" bottom="0.39370078740157483" header="0" footer="0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"/>
  <sheetViews>
    <sheetView tabSelected="1" topLeftCell="A40" zoomScale="96" zoomScaleNormal="96" workbookViewId="0">
      <selection activeCell="C54" sqref="C54"/>
    </sheetView>
  </sheetViews>
  <sheetFormatPr defaultRowHeight="15"/>
  <cols>
    <col min="1" max="1" width="4.5703125" customWidth="1"/>
    <col min="2" max="2" width="45.85546875" customWidth="1"/>
    <col min="3" max="3" width="9.28515625" customWidth="1"/>
    <col min="4" max="4" width="59.85546875" customWidth="1"/>
    <col min="5" max="5" width="12.140625" customWidth="1"/>
    <col min="6" max="6" width="13.140625" customWidth="1"/>
    <col min="7" max="7" width="11.28515625" customWidth="1"/>
    <col min="10" max="10" width="11" bestFit="1" customWidth="1"/>
  </cols>
  <sheetData>
    <row r="1" spans="1:12" ht="18.75" customHeight="1">
      <c r="A1" s="102" t="s">
        <v>55</v>
      </c>
      <c r="B1" s="102"/>
      <c r="C1" s="102"/>
      <c r="D1" s="102"/>
      <c r="E1" s="102"/>
      <c r="F1" s="102"/>
      <c r="G1" s="102"/>
      <c r="H1" s="3"/>
      <c r="I1" s="3"/>
      <c r="J1" s="3"/>
      <c r="K1" s="3"/>
      <c r="L1" s="3"/>
    </row>
    <row r="2" spans="1:12" ht="31.5" customHeight="1">
      <c r="A2" s="4" t="s">
        <v>3</v>
      </c>
      <c r="B2" s="42"/>
      <c r="C2" s="41" t="s">
        <v>7</v>
      </c>
      <c r="D2" s="41" t="s">
        <v>8</v>
      </c>
      <c r="E2" s="41" t="s">
        <v>10</v>
      </c>
      <c r="F2" s="41" t="s">
        <v>4</v>
      </c>
      <c r="G2" s="41" t="s">
        <v>6</v>
      </c>
    </row>
    <row r="3" spans="1:12" s="28" customFormat="1" ht="12.75" customHeight="1">
      <c r="A3" s="27">
        <v>1</v>
      </c>
      <c r="B3" s="33"/>
      <c r="C3" s="27">
        <v>3</v>
      </c>
      <c r="D3" s="27">
        <v>4</v>
      </c>
      <c r="E3" s="27">
        <v>5</v>
      </c>
      <c r="F3" s="27">
        <v>6</v>
      </c>
      <c r="G3" s="27">
        <v>7</v>
      </c>
    </row>
    <row r="4" spans="1:12" s="28" customFormat="1" ht="30.75" customHeight="1">
      <c r="A4" s="27"/>
      <c r="B4" s="103" t="str">
        <f>'1-10'!B40</f>
        <v xml:space="preserve">Забезпечення потреб населення у первинній медичній допомозі та створення комфортних умов перебування в амбулаторіях загальної практики сімейної медицини.
Забезпечення лікарськими засобами, виробами медичного призначення, продуктовими наборами  окремих груп населення за певними категоріями захворювань.
</v>
      </c>
      <c r="C4" s="104"/>
      <c r="D4" s="104"/>
      <c r="E4" s="104"/>
      <c r="F4" s="104"/>
      <c r="G4" s="105"/>
    </row>
    <row r="5" spans="1:12" ht="15" customHeight="1">
      <c r="A5" s="5">
        <v>1</v>
      </c>
      <c r="B5" s="5" t="s">
        <v>20</v>
      </c>
      <c r="C5" s="5"/>
      <c r="D5" s="5"/>
      <c r="E5" s="5"/>
      <c r="F5" s="5"/>
      <c r="G5" s="5"/>
    </row>
    <row r="6" spans="1:12" ht="29.25" customHeight="1">
      <c r="A6" s="5"/>
      <c r="B6" s="69" t="s">
        <v>72</v>
      </c>
      <c r="C6" s="70" t="s">
        <v>24</v>
      </c>
      <c r="D6" s="71" t="s">
        <v>96</v>
      </c>
      <c r="E6" s="32">
        <v>32688</v>
      </c>
      <c r="F6" s="67"/>
      <c r="G6" s="32">
        <f>E6+F6</f>
        <v>32688</v>
      </c>
    </row>
    <row r="7" spans="1:12" ht="33.75" customHeight="1">
      <c r="A7" s="5"/>
      <c r="B7" s="69" t="s">
        <v>76</v>
      </c>
      <c r="C7" s="70" t="s">
        <v>24</v>
      </c>
      <c r="D7" s="71" t="s">
        <v>96</v>
      </c>
      <c r="E7" s="32">
        <v>49</v>
      </c>
      <c r="F7" s="67"/>
      <c r="G7" s="32">
        <f t="shared" ref="G7:G20" si="0">E7+F7</f>
        <v>49</v>
      </c>
    </row>
    <row r="8" spans="1:12" ht="32.25" customHeight="1">
      <c r="A8" s="5"/>
      <c r="B8" s="69" t="s">
        <v>89</v>
      </c>
      <c r="C8" s="70" t="s">
        <v>42</v>
      </c>
      <c r="D8" s="69" t="s">
        <v>69</v>
      </c>
      <c r="E8" s="81">
        <f>'1-10'!E40</f>
        <v>6550059</v>
      </c>
      <c r="F8" s="81"/>
      <c r="G8" s="81">
        <f t="shared" si="0"/>
        <v>6550059</v>
      </c>
      <c r="J8" s="68"/>
    </row>
    <row r="9" spans="1:12" ht="18.75" customHeight="1">
      <c r="A9" s="5">
        <v>2</v>
      </c>
      <c r="B9" s="5" t="s">
        <v>21</v>
      </c>
      <c r="C9" s="4"/>
      <c r="D9" s="5"/>
      <c r="E9" s="32"/>
      <c r="F9" s="32"/>
      <c r="G9" s="32"/>
    </row>
    <row r="10" spans="1:12" ht="48" customHeight="1">
      <c r="A10" s="5"/>
      <c r="B10" s="69" t="s">
        <v>70</v>
      </c>
      <c r="C10" s="70" t="s">
        <v>15</v>
      </c>
      <c r="D10" s="69" t="s">
        <v>71</v>
      </c>
      <c r="E10" s="32">
        <v>17064</v>
      </c>
      <c r="F10" s="32"/>
      <c r="G10" s="32">
        <f>SUM(E10:F10)</f>
        <v>17064</v>
      </c>
    </row>
    <row r="11" spans="1:12" ht="32.25" customHeight="1">
      <c r="A11" s="5"/>
      <c r="B11" s="69" t="s">
        <v>77</v>
      </c>
      <c r="C11" s="70" t="s">
        <v>15</v>
      </c>
      <c r="D11" s="69" t="s">
        <v>78</v>
      </c>
      <c r="E11" s="32">
        <v>1</v>
      </c>
      <c r="F11" s="32"/>
      <c r="G11" s="32">
        <f t="shared" ref="G11:G12" si="1">SUM(E11:F11)</f>
        <v>1</v>
      </c>
    </row>
    <row r="12" spans="1:12" ht="32.25" customHeight="1">
      <c r="A12" s="5"/>
      <c r="B12" s="5" t="s">
        <v>91</v>
      </c>
      <c r="C12" s="70" t="s">
        <v>15</v>
      </c>
      <c r="D12" s="35" t="s">
        <v>84</v>
      </c>
      <c r="E12" s="32">
        <v>106184</v>
      </c>
      <c r="F12" s="32"/>
      <c r="G12" s="32">
        <f t="shared" si="1"/>
        <v>106184</v>
      </c>
    </row>
    <row r="13" spans="1:12" ht="18.75" customHeight="1">
      <c r="A13" s="5">
        <v>3</v>
      </c>
      <c r="B13" s="5" t="s">
        <v>22</v>
      </c>
      <c r="C13" s="4"/>
      <c r="D13" s="5"/>
      <c r="E13" s="32"/>
      <c r="F13" s="32"/>
      <c r="G13" s="32"/>
    </row>
    <row r="14" spans="1:12" ht="47.25" customHeight="1">
      <c r="A14" s="5"/>
      <c r="B14" s="69" t="s">
        <v>73</v>
      </c>
      <c r="C14" s="70" t="s">
        <v>15</v>
      </c>
      <c r="D14" s="69" t="s">
        <v>74</v>
      </c>
      <c r="E14" s="67">
        <f>E6/E10</f>
        <v>1.9156118143459915</v>
      </c>
      <c r="F14" s="32"/>
      <c r="G14" s="67">
        <f t="shared" si="0"/>
        <v>1.9156118143459915</v>
      </c>
    </row>
    <row r="15" spans="1:12" ht="45.75" customHeight="1">
      <c r="A15" s="5"/>
      <c r="B15" s="69" t="s">
        <v>92</v>
      </c>
      <c r="C15" s="70" t="s">
        <v>79</v>
      </c>
      <c r="D15" s="69" t="s">
        <v>80</v>
      </c>
      <c r="E15" s="32">
        <f>(E7/E11)/12</f>
        <v>4.083333333333333</v>
      </c>
      <c r="F15" s="32"/>
      <c r="G15" s="32">
        <f t="shared" si="0"/>
        <v>4.083333333333333</v>
      </c>
    </row>
    <row r="16" spans="1:12" ht="35.25" customHeight="1">
      <c r="A16" s="5"/>
      <c r="B16" s="5" t="s">
        <v>93</v>
      </c>
      <c r="C16" s="70" t="s">
        <v>42</v>
      </c>
      <c r="D16" s="69" t="s">
        <v>85</v>
      </c>
      <c r="E16" s="67">
        <f>E8/E12</f>
        <v>61.685931967151362</v>
      </c>
      <c r="F16" s="32"/>
      <c r="G16" s="67">
        <f t="shared" si="0"/>
        <v>61.685931967151362</v>
      </c>
    </row>
    <row r="17" spans="1:7" ht="18.75" customHeight="1">
      <c r="A17" s="5">
        <v>4</v>
      </c>
      <c r="B17" s="5" t="s">
        <v>23</v>
      </c>
      <c r="C17" s="4"/>
      <c r="D17" s="5"/>
      <c r="E17" s="29"/>
      <c r="F17" s="29"/>
      <c r="G17" s="32"/>
    </row>
    <row r="18" spans="1:7" ht="63.75" customHeight="1">
      <c r="A18" s="5"/>
      <c r="B18" s="69" t="s">
        <v>81</v>
      </c>
      <c r="C18" s="70" t="s">
        <v>16</v>
      </c>
      <c r="D18" s="69" t="s">
        <v>75</v>
      </c>
      <c r="E18" s="32">
        <f>(17064/18018)*100</f>
        <v>94.705294705294705</v>
      </c>
      <c r="F18" s="32"/>
      <c r="G18" s="32">
        <f t="shared" si="0"/>
        <v>94.705294705294705</v>
      </c>
    </row>
    <row r="19" spans="1:7" ht="45.75" customHeight="1">
      <c r="A19" s="5"/>
      <c r="B19" s="69" t="s">
        <v>82</v>
      </c>
      <c r="C19" s="70" t="s">
        <v>16</v>
      </c>
      <c r="D19" s="69" t="s">
        <v>83</v>
      </c>
      <c r="E19" s="32">
        <f>1/1*100</f>
        <v>100</v>
      </c>
      <c r="F19" s="32"/>
      <c r="G19" s="32">
        <f t="shared" si="0"/>
        <v>100</v>
      </c>
    </row>
    <row r="20" spans="1:7" ht="36" customHeight="1">
      <c r="A20" s="5"/>
      <c r="B20" s="69" t="s">
        <v>86</v>
      </c>
      <c r="C20" s="70" t="s">
        <v>16</v>
      </c>
      <c r="D20" s="69" t="s">
        <v>87</v>
      </c>
      <c r="E20" s="32">
        <v>99</v>
      </c>
      <c r="F20" s="32"/>
      <c r="G20" s="32">
        <f t="shared" si="0"/>
        <v>99</v>
      </c>
    </row>
    <row r="21" spans="1:7" ht="17.25" customHeight="1">
      <c r="A21" s="5"/>
      <c r="B21" s="103" t="str">
        <f>'1-10'!B41</f>
        <v>Капітальний ремонт з утеплення фасаду амбулаторії ЗПСМ №4 КНП "ЦПМСД м. Павлограда"</v>
      </c>
      <c r="C21" s="104"/>
      <c r="D21" s="104"/>
      <c r="E21" s="104"/>
      <c r="F21" s="104"/>
      <c r="G21" s="105"/>
    </row>
    <row r="22" spans="1:7" ht="21.75" customHeight="1">
      <c r="A22" s="5">
        <v>1</v>
      </c>
      <c r="B22" s="5" t="s">
        <v>20</v>
      </c>
      <c r="C22" s="4"/>
      <c r="D22" s="5"/>
      <c r="E22" s="29"/>
      <c r="F22" s="29"/>
      <c r="G22" s="32"/>
    </row>
    <row r="23" spans="1:7" ht="33" customHeight="1">
      <c r="A23" s="5"/>
      <c r="B23" s="5" t="s">
        <v>41</v>
      </c>
      <c r="C23" s="4" t="s">
        <v>42</v>
      </c>
      <c r="D23" s="69" t="s">
        <v>69</v>
      </c>
      <c r="E23" s="29"/>
      <c r="F23" s="40">
        <f>'1-10'!E41</f>
        <v>1033040</v>
      </c>
      <c r="G23" s="40">
        <f>SUM(E23:F23)</f>
        <v>1033040</v>
      </c>
    </row>
    <row r="24" spans="1:7" ht="19.5" customHeight="1">
      <c r="A24" s="5">
        <v>2</v>
      </c>
      <c r="B24" s="5" t="s">
        <v>21</v>
      </c>
      <c r="C24" s="4"/>
      <c r="D24" s="5"/>
      <c r="E24" s="29"/>
      <c r="F24" s="29"/>
      <c r="G24" s="32"/>
    </row>
    <row r="25" spans="1:7" ht="33" customHeight="1">
      <c r="A25" s="5"/>
      <c r="B25" s="5" t="s">
        <v>43</v>
      </c>
      <c r="C25" s="4" t="s">
        <v>24</v>
      </c>
      <c r="D25" s="71" t="s">
        <v>88</v>
      </c>
      <c r="E25" s="32"/>
      <c r="F25" s="32">
        <v>1</v>
      </c>
      <c r="G25" s="32">
        <f t="shared" ref="G25" si="2">E25+F25</f>
        <v>1</v>
      </c>
    </row>
    <row r="26" spans="1:7" ht="20.25" customHeight="1">
      <c r="A26" s="5">
        <v>3</v>
      </c>
      <c r="B26" s="5" t="s">
        <v>22</v>
      </c>
      <c r="C26" s="4"/>
      <c r="D26" s="5"/>
      <c r="E26" s="29"/>
      <c r="F26" s="29"/>
      <c r="G26" s="32"/>
    </row>
    <row r="27" spans="1:7" ht="32.25" customHeight="1">
      <c r="A27" s="5"/>
      <c r="B27" s="5" t="s">
        <v>44</v>
      </c>
      <c r="C27" s="4" t="s">
        <v>42</v>
      </c>
      <c r="D27" s="5" t="s">
        <v>46</v>
      </c>
      <c r="E27" s="29"/>
      <c r="F27" s="40">
        <f>F23/F25</f>
        <v>1033040</v>
      </c>
      <c r="G27" s="40">
        <f>G23/G25</f>
        <v>1033040</v>
      </c>
    </row>
    <row r="28" spans="1:7" ht="19.5" customHeight="1">
      <c r="A28" s="5">
        <v>4</v>
      </c>
      <c r="B28" s="5" t="s">
        <v>23</v>
      </c>
      <c r="C28" s="4"/>
      <c r="D28" s="5"/>
      <c r="E28" s="29"/>
      <c r="F28" s="29"/>
      <c r="G28" s="32"/>
    </row>
    <row r="29" spans="1:7" ht="31.5" customHeight="1">
      <c r="A29" s="5"/>
      <c r="B29" s="5" t="s">
        <v>45</v>
      </c>
      <c r="C29" s="4" t="s">
        <v>16</v>
      </c>
      <c r="D29" s="69" t="s">
        <v>90</v>
      </c>
      <c r="E29" s="29"/>
      <c r="F29" s="29">
        <v>100</v>
      </c>
      <c r="G29" s="32">
        <v>100</v>
      </c>
    </row>
    <row r="30" spans="1:7" ht="27.75" customHeight="1">
      <c r="A30" s="5"/>
      <c r="B30" s="103" t="str">
        <f>'1-10'!B42</f>
        <v>Капітальний ремонт мережи теплопостачання  та встановлення автономного електричного опалення в амбулаторіях № 4,6  КНП "ЦПМСД м.Павлограда"</v>
      </c>
      <c r="C30" s="104"/>
      <c r="D30" s="104"/>
      <c r="E30" s="104"/>
      <c r="F30" s="104"/>
      <c r="G30" s="105"/>
    </row>
    <row r="31" spans="1:7" ht="21.75" customHeight="1">
      <c r="A31" s="5">
        <v>1</v>
      </c>
      <c r="B31" s="5" t="s">
        <v>20</v>
      </c>
      <c r="C31" s="4"/>
      <c r="D31" s="5"/>
      <c r="E31" s="29"/>
      <c r="F31" s="29"/>
      <c r="G31" s="32"/>
    </row>
    <row r="32" spans="1:7" ht="30.75" customHeight="1">
      <c r="A32" s="5"/>
      <c r="B32" s="5" t="s">
        <v>41</v>
      </c>
      <c r="C32" s="4" t="s">
        <v>42</v>
      </c>
      <c r="D32" s="69" t="s">
        <v>69</v>
      </c>
      <c r="E32" s="29"/>
      <c r="F32" s="40">
        <f>'1-10'!E42</f>
        <v>546040</v>
      </c>
      <c r="G32" s="40">
        <f>SUM(E32:F32)</f>
        <v>546040</v>
      </c>
    </row>
    <row r="33" spans="1:7" ht="19.5" customHeight="1">
      <c r="A33" s="5">
        <v>2</v>
      </c>
      <c r="B33" s="5" t="s">
        <v>21</v>
      </c>
      <c r="C33" s="4"/>
      <c r="D33" s="5"/>
      <c r="E33" s="29"/>
      <c r="F33" s="29"/>
      <c r="G33" s="32"/>
    </row>
    <row r="34" spans="1:7" ht="30.75" customHeight="1">
      <c r="A34" s="5"/>
      <c r="B34" s="5" t="s">
        <v>43</v>
      </c>
      <c r="C34" s="4" t="s">
        <v>24</v>
      </c>
      <c r="D34" s="71" t="s">
        <v>88</v>
      </c>
      <c r="E34" s="32"/>
      <c r="F34" s="32">
        <v>2</v>
      </c>
      <c r="G34" s="32">
        <f t="shared" ref="G34" si="3">E34+F34</f>
        <v>2</v>
      </c>
    </row>
    <row r="35" spans="1:7" ht="19.5" customHeight="1">
      <c r="A35" s="5">
        <v>3</v>
      </c>
      <c r="B35" s="5" t="s">
        <v>22</v>
      </c>
      <c r="C35" s="4"/>
      <c r="D35" s="5"/>
      <c r="E35" s="29"/>
      <c r="F35" s="29"/>
      <c r="G35" s="32"/>
    </row>
    <row r="36" spans="1:7" ht="33" customHeight="1">
      <c r="A36" s="5"/>
      <c r="B36" s="5" t="s">
        <v>44</v>
      </c>
      <c r="C36" s="4" t="s">
        <v>42</v>
      </c>
      <c r="D36" s="5" t="s">
        <v>46</v>
      </c>
      <c r="E36" s="29"/>
      <c r="F36" s="40">
        <f>F32/F34</f>
        <v>273020</v>
      </c>
      <c r="G36" s="40">
        <f>G32/G34</f>
        <v>273020</v>
      </c>
    </row>
    <row r="37" spans="1:7" ht="21" customHeight="1">
      <c r="A37" s="5">
        <v>4</v>
      </c>
      <c r="B37" s="5" t="s">
        <v>23</v>
      </c>
      <c r="C37" s="4"/>
      <c r="D37" s="5"/>
      <c r="E37" s="29"/>
      <c r="F37" s="29"/>
      <c r="G37" s="32"/>
    </row>
    <row r="38" spans="1:7" ht="27.75" customHeight="1">
      <c r="A38" s="5"/>
      <c r="B38" s="5" t="s">
        <v>45</v>
      </c>
      <c r="C38" s="4" t="s">
        <v>16</v>
      </c>
      <c r="D38" s="69" t="s">
        <v>90</v>
      </c>
      <c r="E38" s="29"/>
      <c r="F38" s="29">
        <v>100</v>
      </c>
      <c r="G38" s="32">
        <v>100</v>
      </c>
    </row>
    <row r="39" spans="1:7" ht="20.25" customHeight="1">
      <c r="A39" s="31"/>
      <c r="B39" s="106" t="str">
        <f>'1-10'!B43</f>
        <v>Придбання обладнання та предметів довгострокового користування</v>
      </c>
      <c r="C39" s="107"/>
      <c r="D39" s="107"/>
      <c r="E39" s="107"/>
      <c r="F39" s="107"/>
      <c r="G39" s="108"/>
    </row>
    <row r="40" spans="1:7" ht="20.25" customHeight="1">
      <c r="A40" s="31">
        <v>1</v>
      </c>
      <c r="B40" s="57" t="s">
        <v>20</v>
      </c>
      <c r="C40" s="31"/>
      <c r="D40" s="55"/>
      <c r="E40" s="58"/>
      <c r="F40" s="58"/>
      <c r="G40" s="57"/>
    </row>
    <row r="41" spans="1:7" ht="35.25" customHeight="1">
      <c r="A41" s="31"/>
      <c r="B41" s="59" t="s">
        <v>61</v>
      </c>
      <c r="C41" s="30" t="s">
        <v>42</v>
      </c>
      <c r="D41" s="69" t="s">
        <v>69</v>
      </c>
      <c r="E41" s="60"/>
      <c r="F41" s="61">
        <f>'1-10'!D43</f>
        <v>67030</v>
      </c>
      <c r="G41" s="61">
        <f>SUM(E41:F41)</f>
        <v>67030</v>
      </c>
    </row>
    <row r="42" spans="1:7" ht="17.25" customHeight="1">
      <c r="A42" s="31">
        <v>2</v>
      </c>
      <c r="B42" s="59" t="s">
        <v>21</v>
      </c>
      <c r="C42" s="30"/>
      <c r="D42" s="62"/>
      <c r="E42" s="31"/>
      <c r="F42" s="31"/>
      <c r="G42" s="4"/>
    </row>
    <row r="43" spans="1:7" ht="32.25" customHeight="1">
      <c r="A43" s="31"/>
      <c r="B43" s="59" t="s">
        <v>62</v>
      </c>
      <c r="C43" s="30" t="s">
        <v>63</v>
      </c>
      <c r="D43" s="62" t="s">
        <v>68</v>
      </c>
      <c r="E43" s="31"/>
      <c r="F43" s="31">
        <v>1</v>
      </c>
      <c r="G43" s="61">
        <f>SUM(E43:F43)</f>
        <v>1</v>
      </c>
    </row>
    <row r="44" spans="1:7" ht="17.25" customHeight="1">
      <c r="A44" s="31">
        <v>3</v>
      </c>
      <c r="B44" s="59" t="s">
        <v>22</v>
      </c>
      <c r="C44" s="30"/>
      <c r="D44" s="62"/>
      <c r="E44" s="31"/>
      <c r="F44" s="31"/>
      <c r="G44" s="31"/>
    </row>
    <row r="45" spans="1:7" ht="33.75" customHeight="1">
      <c r="A45" s="31"/>
      <c r="B45" s="59" t="s">
        <v>64</v>
      </c>
      <c r="C45" s="30" t="s">
        <v>42</v>
      </c>
      <c r="D45" s="5" t="s">
        <v>65</v>
      </c>
      <c r="E45" s="29"/>
      <c r="F45" s="61">
        <f>F41/F43</f>
        <v>67030</v>
      </c>
      <c r="G45" s="61">
        <f>G41/G43</f>
        <v>67030</v>
      </c>
    </row>
    <row r="46" spans="1:7" ht="15" customHeight="1">
      <c r="A46" s="4">
        <v>4</v>
      </c>
      <c r="B46" s="59" t="s">
        <v>23</v>
      </c>
      <c r="C46" s="30"/>
      <c r="D46" s="62"/>
      <c r="E46" s="31"/>
      <c r="F46" s="31"/>
      <c r="G46" s="31"/>
    </row>
    <row r="47" spans="1:7" ht="32.25" customHeight="1">
      <c r="A47" s="60"/>
      <c r="B47" s="63" t="s">
        <v>66</v>
      </c>
      <c r="C47" s="64" t="s">
        <v>16</v>
      </c>
      <c r="D47" s="5" t="s">
        <v>67</v>
      </c>
      <c r="E47" s="60"/>
      <c r="F47" s="60">
        <v>100</v>
      </c>
      <c r="G47" s="60">
        <v>100</v>
      </c>
    </row>
    <row r="48" spans="1:7" ht="12" customHeight="1">
      <c r="A48" s="49"/>
      <c r="B48" s="49"/>
      <c r="C48" s="50"/>
      <c r="D48" s="49"/>
      <c r="E48" s="51"/>
      <c r="F48" s="51"/>
      <c r="G48" s="52"/>
    </row>
    <row r="49" spans="1:9" ht="21" customHeight="1">
      <c r="A49" s="72" t="s">
        <v>97</v>
      </c>
      <c r="B49" s="72"/>
      <c r="C49" s="72"/>
      <c r="D49" s="73"/>
      <c r="E49" s="82"/>
      <c r="F49" s="83" t="s">
        <v>98</v>
      </c>
      <c r="G49" s="75"/>
      <c r="H49" s="75"/>
      <c r="I49" s="75"/>
    </row>
    <row r="50" spans="1:9" s="43" customFormat="1" ht="14.25" customHeight="1">
      <c r="A50" s="76"/>
      <c r="B50" s="75"/>
      <c r="C50" s="75"/>
      <c r="D50" s="75"/>
      <c r="E50" s="75"/>
      <c r="F50" s="75"/>
      <c r="G50" s="74"/>
      <c r="H50" s="74"/>
      <c r="I50" s="74"/>
    </row>
    <row r="51" spans="1:9" ht="16.5" customHeight="1">
      <c r="A51" s="76" t="s">
        <v>9</v>
      </c>
      <c r="B51" s="75"/>
      <c r="C51" s="75"/>
      <c r="D51" s="75"/>
      <c r="E51" s="75"/>
      <c r="F51" s="75"/>
      <c r="G51" s="75"/>
      <c r="H51" s="75"/>
      <c r="I51" s="75"/>
    </row>
    <row r="52" spans="1:9" ht="15.75" customHeight="1">
      <c r="A52" s="76" t="s">
        <v>94</v>
      </c>
      <c r="B52" s="75"/>
      <c r="C52" s="75"/>
      <c r="D52" s="77" t="s">
        <v>14</v>
      </c>
      <c r="E52" s="75"/>
      <c r="F52" s="78" t="s">
        <v>95</v>
      </c>
      <c r="G52" s="75"/>
      <c r="H52" s="75"/>
      <c r="I52" s="75"/>
    </row>
    <row r="53" spans="1:9" ht="12" customHeight="1">
      <c r="A53" s="76"/>
      <c r="B53" s="75"/>
      <c r="C53" s="75"/>
      <c r="D53" s="77"/>
      <c r="E53" s="75"/>
      <c r="F53" s="78"/>
      <c r="G53" s="75"/>
      <c r="H53" s="75"/>
      <c r="I53" s="75"/>
    </row>
    <row r="54" spans="1:9" ht="18.75">
      <c r="A54" s="79" t="s">
        <v>56</v>
      </c>
      <c r="B54" s="75"/>
      <c r="C54" s="80">
        <v>43775</v>
      </c>
      <c r="D54" s="75"/>
      <c r="E54" s="75"/>
      <c r="F54" s="75"/>
      <c r="G54" s="75"/>
      <c r="H54" s="75"/>
      <c r="I54" s="75"/>
    </row>
    <row r="55" spans="1:9" ht="18.75">
      <c r="A55" s="44" t="s">
        <v>57</v>
      </c>
    </row>
  </sheetData>
  <mergeCells count="5">
    <mergeCell ref="A1:G1"/>
    <mergeCell ref="B4:G4"/>
    <mergeCell ref="B21:G21"/>
    <mergeCell ref="B30:G30"/>
    <mergeCell ref="B39:G39"/>
  </mergeCells>
  <pageMargins left="0.39370078740157483" right="0.39370078740157483" top="0.78740157480314965" bottom="0.39370078740157483" header="0" footer="0"/>
  <pageSetup paperSize="9" scale="8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1-10</vt:lpstr>
      <vt:lpstr>11</vt:lpstr>
      <vt:lpstr>'11'!Заголовки_для_печати</vt:lpstr>
      <vt:lpstr>'1-10'!Область_печати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2019-11-06T06:48:26Z</dcterms:modified>
</cp:coreProperties>
</file>