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1-6" sheetId="1" r:id="rId1"/>
    <sheet name="10" sheetId="6" r:id="rId2"/>
    <sheet name="11" sheetId="7" r:id="rId3"/>
    <sheet name="10 (3)" sheetId="10" r:id="rId4"/>
  </sheets>
  <calcPr calcId="124519"/>
</workbook>
</file>

<file path=xl/calcChain.xml><?xml version="1.0" encoding="utf-8"?>
<calcChain xmlns="http://schemas.openxmlformats.org/spreadsheetml/2006/main">
  <c r="O6" i="10"/>
  <c r="M25"/>
  <c r="M24"/>
  <c r="M26" s="1"/>
  <c r="K23"/>
  <c r="J23"/>
  <c r="M23" s="1"/>
  <c r="O24" s="1"/>
  <c r="Q24" s="1"/>
  <c r="M15"/>
  <c r="M14"/>
  <c r="M16" s="1"/>
  <c r="K13"/>
  <c r="J13"/>
  <c r="M13" s="1"/>
  <c r="O14" s="1"/>
  <c r="Q14" s="1"/>
  <c r="N5"/>
  <c r="K5"/>
  <c r="N4"/>
  <c r="K4"/>
  <c r="N3"/>
  <c r="N6" s="1"/>
  <c r="K3"/>
  <c r="K6" s="1"/>
  <c r="K9" l="1"/>
  <c r="F5" s="1"/>
  <c r="F14" i="6" l="1"/>
  <c r="F13"/>
  <c r="F9"/>
  <c r="F10"/>
  <c r="E40" i="1"/>
  <c r="E43" s="1"/>
  <c r="B5" i="6"/>
  <c r="G50" i="1"/>
  <c r="F50"/>
  <c r="H49"/>
  <c r="H50" s="1"/>
  <c r="E49"/>
  <c r="F43"/>
  <c r="G40"/>
  <c r="G43" s="1"/>
  <c r="F11" i="6" l="1"/>
  <c r="F16" s="1"/>
</calcChain>
</file>

<file path=xl/sharedStrings.xml><?xml version="1.0" encoding="utf-8"?>
<sst xmlns="http://schemas.openxmlformats.org/spreadsheetml/2006/main" count="166" uniqueCount="119">
  <si>
    <t>ЗАТВЕРДЖЕНО</t>
  </si>
  <si>
    <t>ПАСПОРТ</t>
  </si>
  <si>
    <t>№ з/п</t>
  </si>
  <si>
    <t xml:space="preserve">КПКВК 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</si>
  <si>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</si>
  <si>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</si>
  <si>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</si>
  <si>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КПКВК</t>
  </si>
  <si>
    <t>Спеціальний фонд</t>
  </si>
  <si>
    <t>Разом</t>
  </si>
  <si>
    <t>Завдання</t>
  </si>
  <si>
    <t>…</t>
  </si>
  <si>
    <t>Усього</t>
  </si>
  <si>
    <t>9. Перелік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</si>
  <si>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</si>
  <si>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Підпрограма 1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</si>
  <si>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</si>
  <si>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</si>
  <si>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</si>
  <si>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</si>
  <si>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</si>
  <si>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х</t>
  </si>
  <si>
    <t>Код</t>
  </si>
  <si>
    <t>Найменування джерел надходжень</t>
  </si>
  <si>
    <t>Касові видатки станом на</t>
  </si>
  <si>
    <t>01 січня звітного періоду</t>
  </si>
  <si>
    <t>План видатків звітного періоду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</si>
  <si>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</si>
  <si>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</si>
  <si>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</si>
  <si>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</si>
  <si>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Інвестиційний проект 1</t>
  </si>
  <si>
    <t>Надходження із бюджету</t>
  </si>
  <si>
    <t>Інші джерела фінансування (за видами)</t>
  </si>
  <si>
    <t>Інвестиційний проект 2</t>
  </si>
  <si>
    <r>
      <t>1</t>
    </r>
    <r>
      <rPr>
        <sz val="11"/>
        <color theme="1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</si>
  <si>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1"/>
        <color theme="1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</si>
  <si>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1"/>
        <color theme="1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</si>
  <si>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ПОГОДЖЕНО:</t>
  </si>
  <si>
    <t xml:space="preserve">               (КПКВК МБ)                             (найменування головного розпорядника) </t>
  </si>
  <si>
    <t xml:space="preserve">               (КПКВК МБ)                             (найменування відповідального виконавця) </t>
  </si>
  <si>
    <r>
      <t xml:space="preserve">                 (КПКВК МБ)               (КФКВК)</t>
    </r>
    <r>
      <rPr>
        <vertAlign val="superscript"/>
        <sz val="6"/>
        <color theme="1"/>
        <rFont val="Times New Roman"/>
        <family val="1"/>
        <charset val="204"/>
      </rPr>
      <t>1</t>
    </r>
    <r>
      <rPr>
        <sz val="6"/>
        <color theme="1"/>
        <rFont val="Times New Roman"/>
        <family val="1"/>
        <charset val="204"/>
      </rPr>
      <t xml:space="preserve">                     (найменування бюджетної програми) </t>
    </r>
  </si>
  <si>
    <t>Загальний фонд</t>
  </si>
  <si>
    <r>
      <t>Прогноз видатків до кінця реалізації інвестиційного проекту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</si>
  <si>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Затрат</t>
  </si>
  <si>
    <t>кількість установ</t>
  </si>
  <si>
    <t>кількість штатних одиниць</t>
  </si>
  <si>
    <t>у т.ч. лікарів</t>
  </si>
  <si>
    <t>кількість ліжок у звичайних стаціонарах</t>
  </si>
  <si>
    <t>Продукту</t>
  </si>
  <si>
    <t>кількість лікарських відвідувань</t>
  </si>
  <si>
    <t>кількість ліжко/днів у звичайних стаціонарах</t>
  </si>
  <si>
    <t>Ефективності</t>
  </si>
  <si>
    <t>Завантаженість ліжкового фонду у звичайних стаціонарах</t>
  </si>
  <si>
    <t>Якості</t>
  </si>
  <si>
    <t>од.</t>
  </si>
  <si>
    <t>шт.од.</t>
  </si>
  <si>
    <t>осіб</t>
  </si>
  <si>
    <t>днів</t>
  </si>
  <si>
    <t>%</t>
  </si>
  <si>
    <r>
      <t>11. Джерела фінансування інвестиційних проектів у розрізі підпрограм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</si>
  <si>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2.Забезпечення надання населенню стаціонарної медичної допомоги</t>
  </si>
  <si>
    <t>Програма "Здоров"я павлоградців на 2015-2019 роки"</t>
  </si>
  <si>
    <t xml:space="preserve">( грн) </t>
  </si>
  <si>
    <t xml:space="preserve">(грн) </t>
  </si>
  <si>
    <t>Показники</t>
  </si>
  <si>
    <t>( грн)</t>
  </si>
  <si>
    <t>1.Забезпечення надання населенню амбулаторно-поліклінічної допомоги</t>
  </si>
  <si>
    <t xml:space="preserve">Зниження рівеня захворюваності порівняно з попереднім роком </t>
  </si>
  <si>
    <t>Зниження показника летальності</t>
  </si>
  <si>
    <t>Павлоградської міської ради</t>
  </si>
  <si>
    <t>6. Мета бюджетної програми:  Підвищення рівня надання медичної допомоги та збереження здоров"я населення.</t>
  </si>
  <si>
    <r>
      <t xml:space="preserve">Підпрограма/завдання бюджетної програми </t>
    </r>
    <r>
      <rPr>
        <sz val="8"/>
        <color theme="1"/>
        <rFont val="Times New Roman"/>
        <family val="1"/>
        <charset val="204"/>
      </rPr>
      <t>2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</si>
  <si>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0731</t>
    </r>
  </si>
  <si>
    <t>Розрахунково (Форма  № 20 «Звіт лікувально-профілактичного закладу» (річна) таблиця 3100 відношення кількості померлих в стаціонарі до середньої кількості пролікованих за попередній рік (рядок 78 гр.6*100% до суми гр.3, гр.5, гр.6 поділеної на 2) до аналогічного показника за звітний рік помножити на 100 та відняти 100)</t>
  </si>
  <si>
    <t xml:space="preserve">Начальник відділу охорони здоров’я </t>
  </si>
  <si>
    <t>_______________________________</t>
  </si>
  <si>
    <t xml:space="preserve">О.О. Герасименко </t>
  </si>
  <si>
    <t>(підпис)</t>
  </si>
  <si>
    <t>(прізвище та ініціали)</t>
  </si>
  <si>
    <t xml:space="preserve">5. Підстави для виконання бюджетної програми   </t>
  </si>
  <si>
    <t>Наказ відділу охорони здоров’я</t>
  </si>
  <si>
    <t>Наказ МОЗ № 308/519 від 05.10.2005р. "Про впорядкування умов оплати праці працівників закладів охорони здоров'я та установ соціального захисту населення "</t>
  </si>
  <si>
    <t>7. Підпрограми, спрямовані на досягнення мети, визначеної паспортом бюджетної програми.</t>
  </si>
  <si>
    <t>Звіт про виконання  плану по  штатах і контингентах закладів охорони здоров’я  Форма 3/4 графа 010.</t>
  </si>
  <si>
    <t>Штатний розпис на 2017 рік.</t>
  </si>
  <si>
    <t xml:space="preserve">Штатний розпис на 2017 рік. </t>
  </si>
  <si>
    <t>Статистичний звіт Форма  № 20 «Звіт лікувально-профілактичного закладу» (річна) табл. 3100, графа 1.</t>
  </si>
  <si>
    <t>Статистичний звіт Форма  № 20 «Звіт лікувально-профілактичного закладу» (річна) табл. 3100,  рядок 78  графа 7.</t>
  </si>
  <si>
    <t xml:space="preserve">Розрахунково (відношення кількісті ліжко/днів у звичайних стаціонарах до кількісті ліжок у звичайних стаціонарах) </t>
  </si>
  <si>
    <t>Розрахунково ( Статистична звітність Форма №12  "Звіт про захворювання, зареєстровані у хворих, які проживають у районі обслуговування ЛПЗ" (річна) відношення суми кількісті захворівших за попередній рік - табл.1000 графа 5, табл.2000 графа 3, табл.3000 графа 3  до суми за звітний рік табл.1000 графа 5, табл.2000 графа 3, табл.3000 графа 3 та помножити на 100 та відняти 100).</t>
  </si>
  <si>
    <t>Статистичний звіт Форма  № 20 «Звіт лікувально-профілактичного закладу» (річна) табл. 2100,  графа 1 +  графа 7.</t>
  </si>
  <si>
    <t>№4</t>
  </si>
  <si>
    <t>№1</t>
  </si>
  <si>
    <t>захворюваність</t>
  </si>
  <si>
    <t xml:space="preserve">летальность </t>
  </si>
  <si>
    <t>2016 рік</t>
  </si>
  <si>
    <t>Начальник фінансового управління</t>
  </si>
  <si>
    <t>Р. В. Роїк</t>
  </si>
  <si>
    <t xml:space="preserve">бюджетної програми місцевого бюджету на 2018 рік </t>
  </si>
  <si>
    <t>1.  0700000  Відділ охорони здоров"я Павлоградської міської ради</t>
  </si>
  <si>
    <t>2.   0710000  Відділ охорони здоров"я Павлоградської міської ради</t>
  </si>
  <si>
    <t>3.  0712010    0731           Багатопрофільна стаціонарна медична допомога населенню</t>
  </si>
  <si>
    <t>.0712010</t>
  </si>
  <si>
    <t>Розпорядження Кабінету Міністрів України  від 15.11.2017 р. №821-р "Про затвердження плану заходів з реалізації Концепції реформи фінансування системи охорони здоров’я на період до 2020 року";</t>
  </si>
  <si>
    <t>Наказ Міністерства фінансів України від 20.09.2017 р. № 793 «Про затвердження складових програмної класифікації видатків та кредитування місцевих бюджетів» (із змінами від 29.12.2017 № 1181);
Подробиці: https://buhgalter.com.ua/dovidnik/byudzhetna-klasifikatsiya/timchasova-klasifikatsiya-vidatkiv-ta-kredituvannya-dlya-byudzhetiv/</t>
  </si>
  <si>
    <t>Наказ Міністерства фінансів України</t>
  </si>
  <si>
    <t>26.08.2014  № 835</t>
  </si>
  <si>
    <t>наказ  фінансового управління</t>
  </si>
  <si>
    <t>Завдання: 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</si>
  <si>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</si>
  <si>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Рішення міської ради від 22.12.2016р. №993-32/УІІ "Про внесення змін до міської програми "Здоров"я павлоградців на 2015-2019 роки".</t>
  </si>
  <si>
    <t>Наказ Міністерства фінансів України, Міністерства охорони здоров'я України від 26 травня 2010 року N 283/437 "Про затвердження Типового переліку бюджетних програм та результативних показників їх виконання для місцевих бюджетів у галузі "Охорона здоров'я"</t>
  </si>
  <si>
    <t xml:space="preserve"> у тому числі загального фонду –  91 040 530 гривень та спеціального фонду – 4 715 237 гривень.</t>
  </si>
  <si>
    <t xml:space="preserve">4. Обсяг бюджетних призначень/бюджетних асигнувань - 95 755 767 гривень, </t>
  </si>
  <si>
    <t>Рішення міської ради від 22.12.2016р. №1006-32/УІІ "Про місцевий бюджет на 2018 рік" (зі змінами)</t>
  </si>
  <si>
    <t>2017 рік</t>
  </si>
  <si>
    <t>«31» січня 2018 р. № 14</t>
  </si>
  <si>
    <t>«31» січня 2018 р. № 12-п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</si>
</sst>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2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vertAlign val="superscript"/>
      <sz val="6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5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0" xfId="0" applyBorder="1"/>
    <xf numFmtId="164" fontId="1" fillId="0" borderId="0" xfId="1" applyNumberFormat="1" applyFont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 applyFont="1"/>
    <xf numFmtId="0" fontId="19" fillId="0" borderId="0" xfId="0" applyFont="1" applyAlignment="1">
      <alignment vertical="top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0" applyFont="1"/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3" fillId="2" borderId="2" xfId="2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3" borderId="0" xfId="0" applyFill="1"/>
    <xf numFmtId="0" fontId="0" fillId="0" borderId="18" xfId="0" applyBorder="1"/>
    <xf numFmtId="0" fontId="0" fillId="5" borderId="18" xfId="0" applyFill="1" applyBorder="1"/>
    <xf numFmtId="0" fontId="0" fillId="5" borderId="0" xfId="0" applyFill="1"/>
    <xf numFmtId="2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1" fillId="0" borderId="0" xfId="0" applyFont="1" applyBorder="1"/>
    <xf numFmtId="0" fontId="0" fillId="0" borderId="0" xfId="0" applyFill="1"/>
    <xf numFmtId="0" fontId="0" fillId="2" borderId="0" xfId="0" applyFill="1"/>
    <xf numFmtId="0" fontId="17" fillId="2" borderId="0" xfId="0" applyFont="1" applyFill="1" applyAlignment="1">
      <alignment horizontal="left"/>
    </xf>
    <xf numFmtId="0" fontId="0" fillId="2" borderId="0" xfId="0" applyFill="1" applyBorder="1"/>
    <xf numFmtId="0" fontId="9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0" xfId="0" applyFont="1" applyFill="1" applyAlignment="1">
      <alignment wrapText="1"/>
    </xf>
    <xf numFmtId="0" fontId="0" fillId="2" borderId="0" xfId="0" applyFill="1" applyAlignment="1"/>
    <xf numFmtId="0" fontId="24" fillId="0" borderId="0" xfId="0" applyFont="1"/>
    <xf numFmtId="0" fontId="24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view="pageBreakPreview" zoomScale="118" zoomScaleSheetLayoutView="118" workbookViewId="0">
      <selection activeCell="A12" sqref="A12:H12"/>
    </sheetView>
  </sheetViews>
  <sheetFormatPr defaultRowHeight="15"/>
  <cols>
    <col min="1" max="1" width="6" customWidth="1"/>
    <col min="2" max="2" width="16.140625" customWidth="1"/>
    <col min="4" max="4" width="35.42578125" customWidth="1"/>
    <col min="5" max="5" width="16.42578125" customWidth="1"/>
    <col min="6" max="6" width="15.5703125" customWidth="1"/>
    <col min="7" max="7" width="17.28515625" customWidth="1"/>
    <col min="8" max="8" width="13.140625" customWidth="1"/>
    <col min="9" max="9" width="16.42578125" customWidth="1"/>
  </cols>
  <sheetData>
    <row r="1" spans="1:10">
      <c r="G1" s="71"/>
      <c r="H1" s="71" t="s">
        <v>0</v>
      </c>
      <c r="I1" s="82"/>
    </row>
    <row r="2" spans="1:10">
      <c r="G2" s="72"/>
      <c r="H2" s="72" t="s">
        <v>106</v>
      </c>
      <c r="I2" s="82"/>
    </row>
    <row r="3" spans="1:10">
      <c r="G3" s="72"/>
      <c r="H3" s="72" t="s">
        <v>107</v>
      </c>
      <c r="I3" s="82"/>
    </row>
    <row r="4" spans="1:10">
      <c r="G4" s="72"/>
      <c r="H4" s="72"/>
      <c r="I4" s="72"/>
    </row>
    <row r="5" spans="1:10" ht="15.75">
      <c r="G5" s="23"/>
      <c r="H5" s="23" t="s">
        <v>0</v>
      </c>
    </row>
    <row r="6" spans="1:10" ht="14.25" customHeight="1">
      <c r="G6" s="24"/>
      <c r="H6" s="24" t="s">
        <v>81</v>
      </c>
    </row>
    <row r="7" spans="1:10" ht="14.25" customHeight="1">
      <c r="G7" s="24"/>
      <c r="H7" s="24" t="s">
        <v>70</v>
      </c>
      <c r="J7" s="25"/>
    </row>
    <row r="8" spans="1:10" ht="12.75" customHeight="1">
      <c r="A8" s="62"/>
      <c r="B8" s="62"/>
      <c r="C8" s="62"/>
      <c r="D8" s="62"/>
      <c r="E8" s="62"/>
      <c r="F8" s="62"/>
      <c r="G8" s="24"/>
      <c r="H8" s="67" t="s">
        <v>117</v>
      </c>
      <c r="I8" s="68"/>
      <c r="J8" s="63"/>
    </row>
    <row r="9" spans="1:10" ht="12" customHeight="1">
      <c r="A9" s="62"/>
      <c r="B9" s="62"/>
      <c r="C9" s="62"/>
      <c r="D9" s="62"/>
      <c r="E9" s="62"/>
      <c r="F9" s="62"/>
      <c r="G9" s="24"/>
      <c r="H9" s="64" t="s">
        <v>108</v>
      </c>
      <c r="I9" s="65"/>
      <c r="J9" s="63"/>
    </row>
    <row r="10" spans="1:10" ht="15.75">
      <c r="A10" s="62"/>
      <c r="B10" s="62"/>
      <c r="C10" s="62"/>
      <c r="D10" s="62"/>
      <c r="E10" s="62"/>
      <c r="F10" s="62"/>
      <c r="G10" s="24"/>
      <c r="H10" s="64" t="s">
        <v>70</v>
      </c>
      <c r="I10" s="63"/>
      <c r="J10" s="63"/>
    </row>
    <row r="11" spans="1:10" ht="15.75">
      <c r="A11" s="62"/>
      <c r="B11" s="62"/>
      <c r="C11" s="62"/>
      <c r="D11" s="62"/>
      <c r="E11" s="62"/>
      <c r="F11" s="62"/>
      <c r="G11" s="24"/>
      <c r="H11" s="67" t="s">
        <v>118</v>
      </c>
      <c r="I11" s="68"/>
      <c r="J11" s="63"/>
    </row>
    <row r="12" spans="1:10" ht="19.5" customHeight="1">
      <c r="A12" s="85" t="s">
        <v>1</v>
      </c>
      <c r="B12" s="85"/>
      <c r="C12" s="85"/>
      <c r="D12" s="85"/>
      <c r="E12" s="85"/>
      <c r="F12" s="85"/>
      <c r="G12" s="85"/>
      <c r="H12" s="85"/>
      <c r="I12" s="62"/>
      <c r="J12" s="62"/>
    </row>
    <row r="13" spans="1:10" ht="20.25" customHeight="1">
      <c r="A13" s="86" t="s">
        <v>99</v>
      </c>
      <c r="B13" s="86"/>
      <c r="C13" s="86"/>
      <c r="D13" s="86"/>
      <c r="E13" s="86"/>
      <c r="F13" s="86"/>
      <c r="G13" s="86"/>
      <c r="H13" s="86"/>
      <c r="I13" s="86"/>
    </row>
    <row r="14" spans="1:10" s="36" customFormat="1" ht="23.25" customHeight="1">
      <c r="A14" s="20" t="s">
        <v>100</v>
      </c>
      <c r="B14" s="42"/>
      <c r="C14" s="42"/>
      <c r="D14" s="42"/>
      <c r="E14" s="42"/>
      <c r="F14" s="42"/>
      <c r="G14" s="42"/>
      <c r="H14" s="42"/>
      <c r="I14" s="42"/>
    </row>
    <row r="15" spans="1:10" s="36" customFormat="1" ht="13.5" customHeight="1">
      <c r="A15" s="7" t="s">
        <v>39</v>
      </c>
    </row>
    <row r="16" spans="1:10" s="36" customFormat="1" ht="21.75" customHeight="1">
      <c r="A16" s="20" t="s">
        <v>101</v>
      </c>
      <c r="B16" s="42"/>
      <c r="C16" s="42"/>
      <c r="D16" s="42"/>
      <c r="E16" s="42"/>
      <c r="F16" s="42"/>
      <c r="G16" s="42"/>
      <c r="H16" s="42"/>
      <c r="I16" s="42"/>
    </row>
    <row r="17" spans="1:11" s="36" customFormat="1">
      <c r="A17" s="8" t="s">
        <v>40</v>
      </c>
    </row>
    <row r="18" spans="1:11" s="36" customFormat="1" ht="22.5" customHeight="1">
      <c r="A18" s="20" t="s">
        <v>102</v>
      </c>
      <c r="B18" s="42"/>
      <c r="C18" s="42"/>
      <c r="D18" s="42"/>
      <c r="E18" s="42"/>
      <c r="F18" s="42"/>
      <c r="G18" s="42"/>
      <c r="H18" s="42"/>
      <c r="I18" s="42"/>
    </row>
    <row r="19" spans="1:11" s="36" customFormat="1">
      <c r="A19" s="7" t="s">
        <v>41</v>
      </c>
      <c r="B19" s="6"/>
      <c r="C19" s="6"/>
      <c r="D19" s="6"/>
      <c r="E19" s="6"/>
      <c r="F19" s="6"/>
      <c r="G19" s="6"/>
      <c r="H19" s="6"/>
      <c r="I19" s="6"/>
    </row>
    <row r="20" spans="1:11" s="36" customFormat="1" ht="25.5" customHeight="1">
      <c r="A20" s="87" t="s">
        <v>114</v>
      </c>
      <c r="B20" s="87"/>
      <c r="C20" s="87"/>
      <c r="D20" s="87"/>
      <c r="E20" s="87"/>
      <c r="F20" s="87"/>
      <c r="G20" s="87"/>
      <c r="H20" s="87"/>
      <c r="I20" s="87"/>
      <c r="J20" s="30"/>
    </row>
    <row r="21" spans="1:11" s="36" customFormat="1" ht="21" customHeight="1">
      <c r="A21" s="87" t="s">
        <v>113</v>
      </c>
      <c r="B21" s="87"/>
      <c r="C21" s="87"/>
      <c r="D21" s="87"/>
      <c r="E21" s="87"/>
      <c r="F21" s="87"/>
      <c r="G21" s="87"/>
      <c r="H21" s="87"/>
      <c r="I21" s="87"/>
      <c r="J21" s="69"/>
    </row>
    <row r="22" spans="1:11" s="36" customFormat="1" ht="13.5" customHeight="1">
      <c r="A22" s="10"/>
      <c r="B22" s="26"/>
      <c r="C22" s="19"/>
      <c r="D22" s="10"/>
      <c r="E22" s="10"/>
      <c r="F22" s="10"/>
      <c r="G22" s="10"/>
      <c r="H22" s="10"/>
      <c r="I22" s="10"/>
    </row>
    <row r="23" spans="1:11" s="36" customFormat="1" ht="22.5" customHeight="1">
      <c r="A23" s="88" t="s">
        <v>80</v>
      </c>
      <c r="B23" s="88"/>
      <c r="C23" s="88"/>
      <c r="D23" s="88"/>
      <c r="E23" s="88"/>
      <c r="F23" s="88"/>
      <c r="G23" s="88"/>
      <c r="H23" s="88"/>
      <c r="I23" s="88"/>
      <c r="J23" s="21"/>
    </row>
    <row r="24" spans="1:11" s="5" customFormat="1" ht="37.5" customHeight="1">
      <c r="A24" s="84" t="s">
        <v>104</v>
      </c>
      <c r="B24" s="84"/>
      <c r="C24" s="84"/>
      <c r="D24" s="84"/>
      <c r="E24" s="84"/>
      <c r="F24" s="84"/>
      <c r="G24" s="84"/>
      <c r="H24" s="84"/>
      <c r="I24" s="84"/>
      <c r="J24" s="80"/>
      <c r="K24" s="21"/>
    </row>
    <row r="25" spans="1:11" s="70" customFormat="1" ht="36.75" customHeight="1">
      <c r="A25" s="84" t="s">
        <v>82</v>
      </c>
      <c r="B25" s="84"/>
      <c r="C25" s="84"/>
      <c r="D25" s="84"/>
      <c r="E25" s="84"/>
      <c r="F25" s="84"/>
      <c r="G25" s="84"/>
      <c r="H25" s="84"/>
      <c r="I25" s="84"/>
      <c r="J25" s="81"/>
      <c r="K25" s="69"/>
    </row>
    <row r="26" spans="1:11" s="70" customFormat="1" ht="35.25" customHeight="1">
      <c r="A26" s="84" t="s">
        <v>105</v>
      </c>
      <c r="B26" s="84"/>
      <c r="C26" s="84"/>
      <c r="D26" s="84"/>
      <c r="E26" s="84"/>
      <c r="F26" s="84"/>
      <c r="G26" s="84"/>
      <c r="H26" s="84"/>
      <c r="I26" s="84"/>
      <c r="J26" s="81"/>
      <c r="K26" s="69"/>
    </row>
    <row r="27" spans="1:11" s="70" customFormat="1" ht="54" customHeight="1">
      <c r="A27" s="84" t="s">
        <v>112</v>
      </c>
      <c r="B27" s="84"/>
      <c r="C27" s="84"/>
      <c r="D27" s="84"/>
      <c r="E27" s="84"/>
      <c r="F27" s="84"/>
      <c r="G27" s="84"/>
      <c r="H27" s="84"/>
      <c r="I27" s="84"/>
      <c r="J27" s="81"/>
      <c r="K27" s="69"/>
    </row>
    <row r="28" spans="1:11" s="70" customFormat="1" ht="20.25" customHeight="1">
      <c r="A28" s="84" t="s">
        <v>115</v>
      </c>
      <c r="B28" s="84"/>
      <c r="C28" s="84"/>
      <c r="D28" s="84"/>
      <c r="E28" s="84"/>
      <c r="F28" s="84"/>
      <c r="G28" s="84"/>
      <c r="H28" s="84"/>
      <c r="I28" s="84"/>
      <c r="J28" s="81"/>
      <c r="K28" s="69"/>
    </row>
    <row r="29" spans="1:11" s="63" customFormat="1" ht="36" customHeight="1">
      <c r="A29" s="84" t="s">
        <v>111</v>
      </c>
      <c r="B29" s="84"/>
      <c r="C29" s="84"/>
      <c r="D29" s="84"/>
      <c r="E29" s="84"/>
      <c r="F29" s="84"/>
      <c r="G29" s="84"/>
      <c r="H29" s="84"/>
      <c r="I29" s="84"/>
      <c r="J29" s="81"/>
      <c r="K29" s="69"/>
    </row>
    <row r="30" spans="1:11" ht="37.5" customHeight="1">
      <c r="A30" s="88" t="s">
        <v>71</v>
      </c>
      <c r="B30" s="88"/>
      <c r="C30" s="88"/>
      <c r="D30" s="88"/>
      <c r="E30" s="88"/>
      <c r="F30" s="88"/>
      <c r="G30" s="88"/>
      <c r="H30" s="88"/>
      <c r="I30" s="88"/>
      <c r="J30" s="21"/>
      <c r="K30" s="21"/>
    </row>
    <row r="31" spans="1:11" ht="15.75" customHeight="1"/>
    <row r="32" spans="1:11" ht="18.75">
      <c r="A32" s="89" t="s">
        <v>83</v>
      </c>
      <c r="B32" s="89"/>
      <c r="C32" s="89"/>
      <c r="D32" s="89"/>
      <c r="E32" s="89"/>
      <c r="F32" s="89"/>
      <c r="G32" s="89"/>
      <c r="H32" s="89"/>
      <c r="I32" s="89"/>
      <c r="J32" s="89"/>
    </row>
    <row r="33" spans="1:10" ht="12.7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14.25" customHeight="1">
      <c r="A34" s="27" t="s">
        <v>2</v>
      </c>
      <c r="B34" s="27" t="s">
        <v>3</v>
      </c>
      <c r="C34" s="27" t="s">
        <v>4</v>
      </c>
      <c r="D34" s="96" t="s">
        <v>5</v>
      </c>
      <c r="E34" s="96"/>
      <c r="F34" s="96"/>
      <c r="G34" s="96"/>
      <c r="H34" s="75"/>
    </row>
    <row r="35" spans="1:10">
      <c r="A35" s="27"/>
      <c r="B35" s="27"/>
      <c r="C35" s="28"/>
      <c r="D35" s="96"/>
      <c r="E35" s="96"/>
      <c r="F35" s="96"/>
      <c r="G35" s="96"/>
      <c r="H35" s="75"/>
    </row>
    <row r="36" spans="1:10" s="78" customFormat="1" ht="25.5" customHeight="1">
      <c r="A36" s="79" t="s">
        <v>6</v>
      </c>
      <c r="B36" s="77"/>
      <c r="C36" s="77"/>
      <c r="D36" s="77"/>
      <c r="E36" s="77"/>
      <c r="F36" s="77"/>
      <c r="G36" s="77"/>
      <c r="H36" s="76"/>
    </row>
    <row r="37" spans="1:10">
      <c r="A37" s="30"/>
      <c r="B37" s="30"/>
      <c r="C37" s="30"/>
      <c r="D37" s="30"/>
      <c r="E37" s="30"/>
      <c r="F37" s="30"/>
      <c r="G37" s="74" t="s">
        <v>64</v>
      </c>
      <c r="H37" s="75"/>
    </row>
    <row r="38" spans="1:10" ht="31.5" customHeight="1">
      <c r="A38" s="73" t="s">
        <v>2</v>
      </c>
      <c r="B38" s="73" t="s">
        <v>7</v>
      </c>
      <c r="C38" s="73" t="s">
        <v>4</v>
      </c>
      <c r="D38" s="73" t="s">
        <v>72</v>
      </c>
      <c r="E38" s="73" t="s">
        <v>42</v>
      </c>
      <c r="F38" s="73" t="s">
        <v>8</v>
      </c>
      <c r="G38" s="73" t="s">
        <v>9</v>
      </c>
      <c r="H38" s="75"/>
    </row>
    <row r="39" spans="1:10">
      <c r="A39" s="66">
        <v>1</v>
      </c>
      <c r="B39" s="66">
        <v>2</v>
      </c>
      <c r="C39" s="66">
        <v>3</v>
      </c>
      <c r="D39" s="66">
        <v>4</v>
      </c>
      <c r="E39" s="66">
        <v>5</v>
      </c>
      <c r="F39" s="66">
        <v>6</v>
      </c>
      <c r="G39" s="66">
        <v>7</v>
      </c>
      <c r="H39" s="75"/>
    </row>
    <row r="40" spans="1:10" ht="17.25" customHeight="1">
      <c r="A40" s="32">
        <v>1</v>
      </c>
      <c r="B40" s="32" t="s">
        <v>103</v>
      </c>
      <c r="C40" s="32" t="s">
        <v>73</v>
      </c>
      <c r="D40" s="33" t="s">
        <v>10</v>
      </c>
      <c r="E40" s="34">
        <f>90727330+313200</f>
        <v>91040530</v>
      </c>
      <c r="F40" s="34">
        <v>4715237</v>
      </c>
      <c r="G40" s="59">
        <f>E40+F40</f>
        <v>95755767</v>
      </c>
      <c r="H40" s="75"/>
    </row>
    <row r="41" spans="1:10" ht="29.25" customHeight="1">
      <c r="A41" s="32"/>
      <c r="B41" s="32"/>
      <c r="C41" s="32"/>
      <c r="D41" s="33" t="s">
        <v>67</v>
      </c>
      <c r="E41" s="34"/>
      <c r="F41" s="57"/>
      <c r="G41" s="57"/>
      <c r="H41" s="75"/>
    </row>
    <row r="42" spans="1:10" ht="33.75" customHeight="1">
      <c r="A42" s="32"/>
      <c r="B42" s="32"/>
      <c r="C42" s="32"/>
      <c r="D42" s="33" t="s">
        <v>61</v>
      </c>
      <c r="E42" s="35"/>
      <c r="F42" s="58"/>
      <c r="G42" s="58"/>
      <c r="H42" s="75"/>
    </row>
    <row r="43" spans="1:10" ht="15.75">
      <c r="A43" s="32"/>
      <c r="B43" s="32"/>
      <c r="C43" s="32"/>
      <c r="D43" s="33" t="s">
        <v>12</v>
      </c>
      <c r="E43" s="34">
        <f>SUM(E40:E42)</f>
        <v>91040530</v>
      </c>
      <c r="F43" s="57">
        <f>SUM(F40:F42)</f>
        <v>4715237</v>
      </c>
      <c r="G43" s="57">
        <f>SUM(G40:G42)</f>
        <v>95755767</v>
      </c>
      <c r="H43" s="75"/>
    </row>
    <row r="44" spans="1:10" ht="12.75" customHeight="1">
      <c r="A44" s="29"/>
      <c r="B44" s="30"/>
      <c r="C44" s="30"/>
      <c r="D44" s="30"/>
      <c r="E44" s="30"/>
      <c r="F44" s="30"/>
      <c r="G44" s="30"/>
    </row>
    <row r="45" spans="1:10" ht="18.75">
      <c r="A45" s="29" t="s">
        <v>13</v>
      </c>
      <c r="B45" s="30"/>
      <c r="C45" s="30"/>
      <c r="D45" s="30"/>
      <c r="E45" s="30"/>
      <c r="F45" s="30"/>
      <c r="G45" s="30"/>
      <c r="H45" s="30"/>
    </row>
    <row r="46" spans="1:10">
      <c r="A46" s="30"/>
      <c r="B46" s="30"/>
      <c r="C46" s="30"/>
      <c r="D46" s="30"/>
      <c r="E46" s="30"/>
      <c r="F46" s="30"/>
      <c r="G46" s="30"/>
      <c r="H46" s="31" t="s">
        <v>63</v>
      </c>
    </row>
    <row r="47" spans="1:10">
      <c r="A47" s="90" t="s">
        <v>14</v>
      </c>
      <c r="B47" s="90"/>
      <c r="C47" s="90"/>
      <c r="D47" s="90"/>
      <c r="E47" s="73" t="s">
        <v>7</v>
      </c>
      <c r="F47" s="73" t="s">
        <v>42</v>
      </c>
      <c r="G47" s="73" t="s">
        <v>8</v>
      </c>
      <c r="H47" s="73" t="s">
        <v>9</v>
      </c>
    </row>
    <row r="48" spans="1:10">
      <c r="A48" s="91">
        <v>1</v>
      </c>
      <c r="B48" s="91"/>
      <c r="C48" s="91"/>
      <c r="D48" s="91"/>
      <c r="E48" s="66">
        <v>2</v>
      </c>
      <c r="F48" s="66">
        <v>3</v>
      </c>
      <c r="G48" s="66">
        <v>4</v>
      </c>
      <c r="H48" s="66">
        <v>5</v>
      </c>
    </row>
    <row r="49" spans="1:8" ht="15.75">
      <c r="A49" s="92" t="s">
        <v>62</v>
      </c>
      <c r="B49" s="92"/>
      <c r="C49" s="92"/>
      <c r="D49" s="92"/>
      <c r="E49" s="32" t="str">
        <f>B40</f>
        <v>.0712010</v>
      </c>
      <c r="F49" s="34">
        <v>34615823</v>
      </c>
      <c r="G49" s="34"/>
      <c r="H49" s="34">
        <f>F49+G49</f>
        <v>34615823</v>
      </c>
    </row>
    <row r="50" spans="1:8" ht="15.75">
      <c r="A50" s="93" t="s">
        <v>12</v>
      </c>
      <c r="B50" s="94"/>
      <c r="C50" s="94"/>
      <c r="D50" s="95"/>
      <c r="E50" s="35"/>
      <c r="F50" s="34">
        <f>F49</f>
        <v>34615823</v>
      </c>
      <c r="G50" s="59">
        <f>G49</f>
        <v>0</v>
      </c>
      <c r="H50" s="34">
        <f>SUM(H49:H49)</f>
        <v>34615823</v>
      </c>
    </row>
  </sheetData>
  <mergeCells count="19">
    <mergeCell ref="A47:D47"/>
    <mergeCell ref="A48:D48"/>
    <mergeCell ref="A49:D49"/>
    <mergeCell ref="A50:D50"/>
    <mergeCell ref="D34:G34"/>
    <mergeCell ref="D35:G35"/>
    <mergeCell ref="A32:J32"/>
    <mergeCell ref="A25:I25"/>
    <mergeCell ref="A26:I26"/>
    <mergeCell ref="A27:I27"/>
    <mergeCell ref="A28:I28"/>
    <mergeCell ref="A29:I29"/>
    <mergeCell ref="A30:I30"/>
    <mergeCell ref="A24:I24"/>
    <mergeCell ref="A12:H12"/>
    <mergeCell ref="A13:I13"/>
    <mergeCell ref="A20:I20"/>
    <mergeCell ref="A23:I23"/>
    <mergeCell ref="A21:I21"/>
  </mergeCells>
  <pageMargins left="0.39370078740157483" right="0.39370078740157483" top="0.94488188976377963" bottom="0.39370078740157483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="87" zoomScaleSheetLayoutView="87" workbookViewId="0">
      <selection activeCell="E18" sqref="E18"/>
    </sheetView>
  </sheetViews>
  <sheetFormatPr defaultRowHeight="15"/>
  <cols>
    <col min="1" max="1" width="6.7109375" customWidth="1"/>
    <col min="2" max="2" width="11.28515625" customWidth="1"/>
    <col min="3" max="3" width="42.42578125" customWidth="1"/>
    <col min="4" max="4" width="13.140625" customWidth="1"/>
    <col min="5" max="5" width="71" customWidth="1"/>
    <col min="6" max="6" width="18.85546875" customWidth="1"/>
  </cols>
  <sheetData>
    <row r="1" spans="1:6" ht="18.75">
      <c r="A1" s="1" t="s">
        <v>16</v>
      </c>
      <c r="B1" s="36"/>
      <c r="C1" s="36"/>
      <c r="D1" s="36"/>
      <c r="E1" s="36"/>
      <c r="F1" s="36"/>
    </row>
    <row r="2" spans="1:6" ht="18.75">
      <c r="A2" s="1"/>
      <c r="B2" s="36"/>
      <c r="C2" s="36"/>
      <c r="D2" s="36"/>
      <c r="E2" s="36"/>
      <c r="F2" s="36"/>
    </row>
    <row r="3" spans="1:6" ht="29.25" customHeight="1">
      <c r="A3" s="43" t="s">
        <v>2</v>
      </c>
      <c r="B3" s="43" t="s">
        <v>7</v>
      </c>
      <c r="C3" s="43" t="s">
        <v>17</v>
      </c>
      <c r="D3" s="43" t="s">
        <v>18</v>
      </c>
      <c r="E3" s="43" t="s">
        <v>19</v>
      </c>
      <c r="F3" s="43" t="s">
        <v>20</v>
      </c>
    </row>
    <row r="4" spans="1:6" ht="15.75">
      <c r="A4" s="43">
        <v>1</v>
      </c>
      <c r="B4" s="43">
        <v>2</v>
      </c>
      <c r="C4" s="43">
        <v>3</v>
      </c>
      <c r="D4" s="43">
        <v>4</v>
      </c>
      <c r="E4" s="43">
        <v>5</v>
      </c>
      <c r="F4" s="43">
        <v>6</v>
      </c>
    </row>
    <row r="5" spans="1:6" ht="15" customHeight="1">
      <c r="A5" s="44"/>
      <c r="B5" s="43" t="str">
        <f>'1-6'!B40</f>
        <v>.0712010</v>
      </c>
      <c r="C5" s="93" t="s">
        <v>109</v>
      </c>
      <c r="D5" s="94"/>
      <c r="E5" s="95"/>
      <c r="F5" s="45"/>
    </row>
    <row r="6" spans="1:6" ht="15.75">
      <c r="A6" s="44"/>
      <c r="B6" s="43"/>
      <c r="C6" s="93" t="s">
        <v>110</v>
      </c>
      <c r="D6" s="94"/>
      <c r="E6" s="95"/>
      <c r="F6" s="45"/>
    </row>
    <row r="7" spans="1:6" ht="25.5" customHeight="1">
      <c r="A7" s="43">
        <v>1</v>
      </c>
      <c r="B7" s="46" t="s">
        <v>65</v>
      </c>
      <c r="C7" s="46" t="s">
        <v>44</v>
      </c>
      <c r="D7" s="46"/>
      <c r="E7" s="46"/>
      <c r="F7" s="43"/>
    </row>
    <row r="8" spans="1:6" ht="31.5">
      <c r="A8" s="43"/>
      <c r="B8" s="46"/>
      <c r="C8" s="49" t="s">
        <v>45</v>
      </c>
      <c r="D8" s="83" t="s">
        <v>55</v>
      </c>
      <c r="E8" s="46" t="s">
        <v>84</v>
      </c>
      <c r="F8" s="43">
        <v>2</v>
      </c>
    </row>
    <row r="9" spans="1:6" ht="15.75">
      <c r="A9" s="43"/>
      <c r="B9" s="46"/>
      <c r="C9" s="49" t="s">
        <v>46</v>
      </c>
      <c r="D9" s="43" t="s">
        <v>56</v>
      </c>
      <c r="E9" s="46" t="s">
        <v>85</v>
      </c>
      <c r="F9" s="32">
        <f>415.75+674</f>
        <v>1089.75</v>
      </c>
    </row>
    <row r="10" spans="1:6" ht="15.75">
      <c r="A10" s="43"/>
      <c r="B10" s="46"/>
      <c r="C10" s="49" t="s">
        <v>47</v>
      </c>
      <c r="D10" s="43" t="s">
        <v>56</v>
      </c>
      <c r="E10" s="46" t="s">
        <v>86</v>
      </c>
      <c r="F10" s="32">
        <f>76+131.25</f>
        <v>207.25</v>
      </c>
    </row>
    <row r="11" spans="1:6" ht="30" customHeight="1">
      <c r="A11" s="43"/>
      <c r="B11" s="46"/>
      <c r="C11" s="49" t="s">
        <v>48</v>
      </c>
      <c r="D11" s="43" t="s">
        <v>55</v>
      </c>
      <c r="E11" s="46" t="s">
        <v>87</v>
      </c>
      <c r="F11" s="43">
        <f>215+120</f>
        <v>335</v>
      </c>
    </row>
    <row r="12" spans="1:6" ht="24" customHeight="1">
      <c r="A12" s="43">
        <v>2</v>
      </c>
      <c r="B12" s="46" t="s">
        <v>65</v>
      </c>
      <c r="C12" s="46" t="s">
        <v>49</v>
      </c>
      <c r="D12" s="43"/>
      <c r="E12" s="46"/>
      <c r="F12" s="43"/>
    </row>
    <row r="13" spans="1:6" ht="30" customHeight="1">
      <c r="A13" s="43"/>
      <c r="B13" s="46"/>
      <c r="C13" s="49" t="s">
        <v>50</v>
      </c>
      <c r="D13" s="43" t="s">
        <v>57</v>
      </c>
      <c r="E13" s="46" t="s">
        <v>91</v>
      </c>
      <c r="F13" s="43">
        <f>197061+864+154736+167</f>
        <v>352828</v>
      </c>
    </row>
    <row r="14" spans="1:6" ht="30" customHeight="1">
      <c r="A14" s="43"/>
      <c r="B14" s="46"/>
      <c r="C14" s="49" t="s">
        <v>51</v>
      </c>
      <c r="D14" s="43" t="s">
        <v>55</v>
      </c>
      <c r="E14" s="46" t="s">
        <v>88</v>
      </c>
      <c r="F14" s="43">
        <f>42768+82229</f>
        <v>124997</v>
      </c>
    </row>
    <row r="15" spans="1:6" ht="22.5" customHeight="1">
      <c r="A15" s="43">
        <v>3</v>
      </c>
      <c r="B15" s="46" t="s">
        <v>65</v>
      </c>
      <c r="C15" s="46" t="s">
        <v>52</v>
      </c>
      <c r="D15" s="43"/>
      <c r="E15" s="46"/>
      <c r="F15" s="43"/>
    </row>
    <row r="16" spans="1:6" ht="38.25" customHeight="1">
      <c r="A16" s="43"/>
      <c r="B16" s="46"/>
      <c r="C16" s="49" t="s">
        <v>53</v>
      </c>
      <c r="D16" s="43" t="s">
        <v>58</v>
      </c>
      <c r="E16" s="46" t="s">
        <v>89</v>
      </c>
      <c r="F16" s="47">
        <f>F14/F11</f>
        <v>373.12537313432836</v>
      </c>
    </row>
    <row r="17" spans="1:6" ht="21.75" customHeight="1">
      <c r="A17" s="43">
        <v>4</v>
      </c>
      <c r="B17" s="46" t="s">
        <v>65</v>
      </c>
      <c r="C17" s="46" t="s">
        <v>54</v>
      </c>
      <c r="D17" s="43"/>
      <c r="E17" s="46"/>
      <c r="F17" s="43"/>
    </row>
    <row r="18" spans="1:6" ht="96.75" customHeight="1">
      <c r="A18" s="43"/>
      <c r="B18" s="46"/>
      <c r="C18" s="49" t="s">
        <v>68</v>
      </c>
      <c r="D18" s="43" t="s">
        <v>59</v>
      </c>
      <c r="E18" s="46" t="s">
        <v>90</v>
      </c>
      <c r="F18" s="48">
        <v>0.4</v>
      </c>
    </row>
    <row r="19" spans="1:6" ht="84" customHeight="1">
      <c r="A19" s="43"/>
      <c r="B19" s="46"/>
      <c r="C19" s="49" t="s">
        <v>69</v>
      </c>
      <c r="D19" s="43" t="s">
        <v>59</v>
      </c>
      <c r="E19" s="46" t="s">
        <v>74</v>
      </c>
      <c r="F19" s="43">
        <v>0.14000000000000001</v>
      </c>
    </row>
    <row r="20" spans="1:6">
      <c r="A20" s="36"/>
      <c r="B20" s="36"/>
      <c r="C20" s="36"/>
      <c r="D20" s="36"/>
      <c r="E20" s="36"/>
      <c r="F20" s="36"/>
    </row>
    <row r="21" spans="1:6">
      <c r="A21" s="36"/>
      <c r="B21" s="36"/>
      <c r="C21" s="36"/>
      <c r="D21" s="36"/>
      <c r="E21" s="36"/>
      <c r="F21" s="36"/>
    </row>
  </sheetData>
  <mergeCells count="2">
    <mergeCell ref="C5:E5"/>
    <mergeCell ref="C6:E6"/>
  </mergeCells>
  <pageMargins left="0.39370078740157483" right="0.39370078740157483" top="0.94488188976377963" bottom="0.55118110236220474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SheetLayoutView="100" workbookViewId="0">
      <selection activeCell="A26" sqref="A26:H26"/>
    </sheetView>
  </sheetViews>
  <sheetFormatPr defaultRowHeight="15"/>
  <cols>
    <col min="1" max="1" width="6.42578125" customWidth="1"/>
    <col min="2" max="2" width="38" customWidth="1"/>
    <col min="3" max="3" width="9.42578125" customWidth="1"/>
    <col min="4" max="4" width="10.5703125" customWidth="1"/>
    <col min="5" max="5" width="11.5703125" customWidth="1"/>
    <col min="6" max="6" width="12.28515625" customWidth="1"/>
    <col min="7" max="7" width="9.5703125" customWidth="1"/>
    <col min="13" max="13" width="15.28515625" customWidth="1"/>
  </cols>
  <sheetData>
    <row r="1" spans="1:13" ht="21.75">
      <c r="A1" s="22" t="s">
        <v>60</v>
      </c>
    </row>
    <row r="2" spans="1:13" ht="15.75" thickBot="1">
      <c r="M2" s="2" t="s">
        <v>66</v>
      </c>
    </row>
    <row r="3" spans="1:13" ht="40.5" customHeight="1">
      <c r="A3" s="103" t="s">
        <v>22</v>
      </c>
      <c r="B3" s="98" t="s">
        <v>23</v>
      </c>
      <c r="C3" s="98" t="s">
        <v>7</v>
      </c>
      <c r="D3" s="98" t="s">
        <v>24</v>
      </c>
      <c r="E3" s="98"/>
      <c r="F3" s="98"/>
      <c r="G3" s="98" t="s">
        <v>26</v>
      </c>
      <c r="H3" s="98"/>
      <c r="I3" s="98"/>
      <c r="J3" s="98" t="s">
        <v>43</v>
      </c>
      <c r="K3" s="98"/>
      <c r="L3" s="98"/>
      <c r="M3" s="100" t="s">
        <v>27</v>
      </c>
    </row>
    <row r="4" spans="1:13">
      <c r="A4" s="104"/>
      <c r="B4" s="99"/>
      <c r="C4" s="99"/>
      <c r="D4" s="99" t="s">
        <v>25</v>
      </c>
      <c r="E4" s="99"/>
      <c r="F4" s="99"/>
      <c r="G4" s="99"/>
      <c r="H4" s="99"/>
      <c r="I4" s="99"/>
      <c r="J4" s="99"/>
      <c r="K4" s="99"/>
      <c r="L4" s="99"/>
      <c r="M4" s="101"/>
    </row>
    <row r="5" spans="1:13" ht="33.75" customHeight="1" thickBot="1">
      <c r="A5" s="105"/>
      <c r="B5" s="106"/>
      <c r="C5" s="106"/>
      <c r="D5" s="18" t="s">
        <v>28</v>
      </c>
      <c r="E5" s="18" t="s">
        <v>29</v>
      </c>
      <c r="F5" s="18" t="s">
        <v>30</v>
      </c>
      <c r="G5" s="18" t="s">
        <v>28</v>
      </c>
      <c r="H5" s="18" t="s">
        <v>29</v>
      </c>
      <c r="I5" s="18" t="s">
        <v>30</v>
      </c>
      <c r="J5" s="18" t="s">
        <v>28</v>
      </c>
      <c r="K5" s="18" t="s">
        <v>29</v>
      </c>
      <c r="L5" s="18" t="s">
        <v>30</v>
      </c>
      <c r="M5" s="102"/>
    </row>
    <row r="6" spans="1:13" ht="15.75" thickBot="1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6">
        <v>13</v>
      </c>
    </row>
    <row r="7" spans="1:13" ht="18" customHeight="1">
      <c r="A7" s="12"/>
      <c r="B7" s="13" t="s">
        <v>15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8" customHeight="1">
      <c r="A8" s="9"/>
      <c r="B8" s="11" t="s">
        <v>31</v>
      </c>
      <c r="C8" s="9"/>
      <c r="D8" s="9"/>
      <c r="E8" s="9"/>
      <c r="F8" s="11"/>
      <c r="G8" s="9"/>
      <c r="H8" s="9"/>
      <c r="I8" s="9"/>
      <c r="J8" s="9"/>
      <c r="K8" s="9"/>
      <c r="L8" s="9"/>
      <c r="M8" s="9"/>
    </row>
    <row r="9" spans="1:13" ht="18" customHeight="1">
      <c r="A9" s="9"/>
      <c r="B9" s="17" t="s">
        <v>32</v>
      </c>
      <c r="C9" s="9"/>
      <c r="D9" s="9"/>
      <c r="E9" s="9"/>
      <c r="F9" s="11"/>
      <c r="G9" s="9"/>
      <c r="H9" s="9"/>
      <c r="I9" s="9"/>
      <c r="J9" s="9"/>
      <c r="K9" s="9"/>
      <c r="L9" s="9"/>
      <c r="M9" s="9"/>
    </row>
    <row r="10" spans="1:13" ht="31.5" customHeight="1">
      <c r="A10" s="9"/>
      <c r="B10" s="17" t="s">
        <v>33</v>
      </c>
      <c r="C10" s="9"/>
      <c r="D10" s="9" t="s">
        <v>21</v>
      </c>
      <c r="E10" s="9"/>
      <c r="F10" s="9"/>
      <c r="G10" s="9" t="s">
        <v>21</v>
      </c>
      <c r="H10" s="9"/>
      <c r="I10" s="9"/>
      <c r="J10" s="9" t="s">
        <v>21</v>
      </c>
      <c r="K10" s="9"/>
      <c r="L10" s="9"/>
      <c r="M10" s="9"/>
    </row>
    <row r="11" spans="1:13" ht="18" customHeight="1">
      <c r="A11" s="9"/>
      <c r="B11" s="11" t="s">
        <v>11</v>
      </c>
      <c r="C11" s="9"/>
      <c r="D11" s="9"/>
      <c r="E11" s="9"/>
      <c r="F11" s="9"/>
      <c r="G11" s="9"/>
      <c r="H11" s="9"/>
      <c r="I11" s="11"/>
      <c r="J11" s="9"/>
      <c r="K11" s="9"/>
      <c r="L11" s="11"/>
      <c r="M11" s="11"/>
    </row>
    <row r="12" spans="1:13" ht="18" customHeight="1">
      <c r="A12" s="9"/>
      <c r="B12" s="11" t="s">
        <v>34</v>
      </c>
      <c r="C12" s="9"/>
      <c r="D12" s="9"/>
      <c r="E12" s="9"/>
      <c r="F12" s="11"/>
      <c r="G12" s="9"/>
      <c r="H12" s="9"/>
      <c r="I12" s="9"/>
      <c r="J12" s="9"/>
      <c r="K12" s="9"/>
      <c r="L12" s="9"/>
      <c r="M12" s="9"/>
    </row>
    <row r="13" spans="1:13" ht="18" customHeight="1">
      <c r="A13" s="9"/>
      <c r="B13" s="11" t="s">
        <v>11</v>
      </c>
      <c r="C13" s="9"/>
      <c r="D13" s="9"/>
      <c r="E13" s="9"/>
      <c r="F13" s="11"/>
      <c r="G13" s="9"/>
      <c r="H13" s="9"/>
      <c r="I13" s="9"/>
      <c r="J13" s="9"/>
      <c r="K13" s="9"/>
      <c r="L13" s="9"/>
      <c r="M13" s="9"/>
    </row>
    <row r="14" spans="1:13" ht="18" customHeight="1">
      <c r="A14" s="9"/>
      <c r="B14" s="11" t="s">
        <v>12</v>
      </c>
      <c r="C14" s="9"/>
      <c r="D14" s="9"/>
      <c r="E14" s="9"/>
      <c r="F14" s="11"/>
      <c r="G14" s="9"/>
      <c r="H14" s="9"/>
      <c r="I14" s="9"/>
      <c r="J14" s="9"/>
      <c r="K14" s="9"/>
      <c r="L14" s="9"/>
      <c r="M14" s="9"/>
    </row>
    <row r="15" spans="1:13" ht="18">
      <c r="A15" s="3"/>
    </row>
    <row r="16" spans="1:13" ht="15" customHeight="1">
      <c r="A16" s="97" t="s">
        <v>35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13" ht="15" customHeight="1">
      <c r="A17" s="97" t="s">
        <v>36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3" ht="15.75" customHeight="1">
      <c r="A18" s="97" t="s">
        <v>37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 ht="33.75" customHeight="1">
      <c r="A19" s="4"/>
    </row>
    <row r="20" spans="1:13" ht="18.75">
      <c r="A20" s="1"/>
    </row>
    <row r="21" spans="1:13" ht="18.75">
      <c r="A21" s="37" t="s">
        <v>75</v>
      </c>
      <c r="E21" s="38" t="s">
        <v>76</v>
      </c>
      <c r="H21" s="39" t="s">
        <v>77</v>
      </c>
      <c r="I21" s="25"/>
    </row>
    <row r="22" spans="1:13" ht="15" customHeight="1">
      <c r="F22" s="40" t="s">
        <v>78</v>
      </c>
      <c r="H22" s="40" t="s">
        <v>79</v>
      </c>
    </row>
    <row r="23" spans="1:13" ht="18.75">
      <c r="A23" s="41"/>
    </row>
    <row r="24" spans="1:13" ht="18.75">
      <c r="A24" s="41" t="s">
        <v>38</v>
      </c>
    </row>
    <row r="25" spans="1:13" ht="22.5" customHeight="1">
      <c r="A25" s="41"/>
    </row>
    <row r="26" spans="1:13" ht="18.75">
      <c r="A26" s="41" t="s">
        <v>97</v>
      </c>
      <c r="E26" s="38" t="s">
        <v>76</v>
      </c>
      <c r="H26" s="61" t="s">
        <v>98</v>
      </c>
    </row>
    <row r="27" spans="1:13">
      <c r="F27" s="40" t="s">
        <v>78</v>
      </c>
      <c r="H27" s="40" t="s">
        <v>79</v>
      </c>
    </row>
  </sheetData>
  <mergeCells count="11">
    <mergeCell ref="A18:M18"/>
    <mergeCell ref="G3:I4"/>
    <mergeCell ref="J3:L4"/>
    <mergeCell ref="M3:M5"/>
    <mergeCell ref="D4:F4"/>
    <mergeCell ref="A16:M16"/>
    <mergeCell ref="A17:M17"/>
    <mergeCell ref="A3:A5"/>
    <mergeCell ref="B3:B5"/>
    <mergeCell ref="C3:C5"/>
    <mergeCell ref="D3:F3"/>
  </mergeCells>
  <pageMargins left="0" right="0" top="0.74803149606299213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L9" sqref="L9"/>
    </sheetView>
  </sheetViews>
  <sheetFormatPr defaultRowHeight="15"/>
  <cols>
    <col min="1" max="1" width="6.7109375" customWidth="1"/>
    <col min="2" max="2" width="11.28515625" customWidth="1"/>
    <col min="3" max="3" width="23" customWidth="1"/>
    <col min="4" max="4" width="13.140625" customWidth="1"/>
    <col min="5" max="5" width="70.140625" customWidth="1"/>
    <col min="6" max="6" width="22" customWidth="1"/>
    <col min="7" max="15" width="9.140625" customWidth="1"/>
    <col min="16" max="16" width="2.140625" customWidth="1"/>
    <col min="17" max="18" width="9.140625" customWidth="1"/>
  </cols>
  <sheetData>
    <row r="1" spans="1:17" ht="22.5" customHeight="1">
      <c r="A1" s="43"/>
      <c r="B1" s="46"/>
      <c r="C1" s="46"/>
      <c r="D1" s="43"/>
      <c r="E1" s="46"/>
      <c r="F1" s="43"/>
      <c r="H1" s="50"/>
      <c r="I1" s="51" t="s">
        <v>94</v>
      </c>
      <c r="J1" s="50">
        <v>2017</v>
      </c>
      <c r="K1" s="50"/>
      <c r="L1" s="50"/>
      <c r="M1" s="50">
        <v>2016</v>
      </c>
      <c r="N1" s="50"/>
      <c r="O1" s="50"/>
    </row>
    <row r="2" spans="1:17" ht="38.25" customHeight="1">
      <c r="A2" s="43"/>
      <c r="B2" s="46"/>
      <c r="C2" s="49"/>
      <c r="D2" s="43"/>
      <c r="E2" s="46"/>
      <c r="F2" s="47"/>
      <c r="I2" t="s">
        <v>93</v>
      </c>
      <c r="J2" t="s">
        <v>92</v>
      </c>
      <c r="L2" t="s">
        <v>93</v>
      </c>
      <c r="M2" t="s">
        <v>92</v>
      </c>
    </row>
    <row r="3" spans="1:17" ht="21.75" customHeight="1">
      <c r="A3" s="43">
        <v>4</v>
      </c>
      <c r="B3" s="46" t="s">
        <v>65</v>
      </c>
      <c r="C3" s="46" t="s">
        <v>54</v>
      </c>
      <c r="D3" s="43"/>
      <c r="E3" s="46"/>
      <c r="F3" s="43"/>
      <c r="I3" s="63">
        <v>2332</v>
      </c>
      <c r="J3" s="52">
        <v>4072</v>
      </c>
      <c r="K3">
        <f>SUM(I3:J3)</f>
        <v>6404</v>
      </c>
      <c r="L3">
        <v>2450</v>
      </c>
      <c r="M3" s="52">
        <v>3850</v>
      </c>
      <c r="N3">
        <f>SUM(L3:M3)</f>
        <v>6300</v>
      </c>
    </row>
    <row r="4" spans="1:17" ht="96.75" customHeight="1">
      <c r="A4" s="43"/>
      <c r="B4" s="46"/>
      <c r="C4" s="49" t="s">
        <v>68</v>
      </c>
      <c r="D4" s="43" t="s">
        <v>59</v>
      </c>
      <c r="E4" s="46" t="s">
        <v>90</v>
      </c>
      <c r="F4" s="48">
        <v>0.4</v>
      </c>
      <c r="I4" s="63">
        <v>475</v>
      </c>
      <c r="J4" s="52">
        <v>950</v>
      </c>
      <c r="K4">
        <f>SUM(I4:J4)</f>
        <v>1425</v>
      </c>
      <c r="L4">
        <v>429</v>
      </c>
      <c r="M4" s="52">
        <v>763</v>
      </c>
      <c r="N4">
        <f t="shared" ref="N4:N5" si="0">SUM(L4:M4)</f>
        <v>1192</v>
      </c>
    </row>
    <row r="5" spans="1:17" ht="97.5" customHeight="1" thickBot="1">
      <c r="A5" s="43"/>
      <c r="B5" s="46"/>
      <c r="C5" s="49" t="s">
        <v>69</v>
      </c>
      <c r="D5" s="43" t="s">
        <v>59</v>
      </c>
      <c r="E5" s="46" t="s">
        <v>74</v>
      </c>
      <c r="F5" s="56">
        <f>K9</f>
        <v>0.13554523570101518</v>
      </c>
      <c r="I5" s="63">
        <v>12934</v>
      </c>
      <c r="J5" s="52">
        <v>17583</v>
      </c>
      <c r="K5">
        <f>SUM(I5:J5)</f>
        <v>30517</v>
      </c>
      <c r="L5">
        <v>11892</v>
      </c>
      <c r="M5" s="52">
        <v>16886</v>
      </c>
      <c r="N5">
        <f t="shared" si="0"/>
        <v>28778</v>
      </c>
    </row>
    <row r="6" spans="1:17" ht="15.75" thickBot="1">
      <c r="A6" s="36"/>
      <c r="B6" s="36"/>
      <c r="C6" s="36"/>
      <c r="D6" s="36"/>
      <c r="E6" s="36"/>
      <c r="F6" s="36"/>
      <c r="I6" s="63"/>
      <c r="J6" s="63"/>
      <c r="K6">
        <f>SUM(K3:K5)</f>
        <v>38346</v>
      </c>
      <c r="N6">
        <f>SUM(N3:N5)</f>
        <v>36270</v>
      </c>
      <c r="O6" s="54">
        <f>(N6/K6*100)-100</f>
        <v>-5.4138632451885371</v>
      </c>
    </row>
    <row r="7" spans="1:17">
      <c r="A7" s="36"/>
      <c r="B7" s="36"/>
      <c r="C7" s="36"/>
      <c r="D7" s="36"/>
      <c r="E7" s="36"/>
      <c r="F7" s="36"/>
    </row>
    <row r="8" spans="1:17" ht="15.75" thickBot="1"/>
    <row r="9" spans="1:17" ht="15.75" thickBot="1">
      <c r="I9" s="50" t="s">
        <v>95</v>
      </c>
      <c r="K9" s="54">
        <f>Q24-Q14</f>
        <v>0.13554523570101518</v>
      </c>
      <c r="M9">
        <v>100</v>
      </c>
    </row>
    <row r="11" spans="1:17">
      <c r="I11" t="s">
        <v>116</v>
      </c>
    </row>
    <row r="13" spans="1:17" ht="15.75" thickBot="1">
      <c r="J13">
        <f>L14</f>
        <v>275</v>
      </c>
      <c r="K13">
        <f>L15</f>
        <v>31</v>
      </c>
      <c r="M13">
        <f>J13+K13</f>
        <v>306</v>
      </c>
    </row>
    <row r="14" spans="1:17" ht="15.75" thickBot="1">
      <c r="I14" t="s">
        <v>92</v>
      </c>
      <c r="J14" s="52">
        <v>10151</v>
      </c>
      <c r="K14" s="52">
        <v>9893</v>
      </c>
      <c r="L14" s="52">
        <v>275</v>
      </c>
      <c r="M14">
        <f>SUM(J14:L14)</f>
        <v>20319</v>
      </c>
      <c r="O14" s="53">
        <f>M13/M16</f>
        <v>2.1130407761626904E-2</v>
      </c>
      <c r="P14">
        <v>100</v>
      </c>
      <c r="Q14" s="54">
        <f>O14*P14</f>
        <v>2.1130407761626904</v>
      </c>
    </row>
    <row r="15" spans="1:17">
      <c r="I15" t="s">
        <v>93</v>
      </c>
      <c r="J15">
        <v>4327</v>
      </c>
      <c r="K15">
        <v>4286</v>
      </c>
      <c r="L15">
        <v>31</v>
      </c>
      <c r="M15">
        <f>SUM(J15:L15)</f>
        <v>8644</v>
      </c>
    </row>
    <row r="16" spans="1:17">
      <c r="M16">
        <f>(M14+M15)/2</f>
        <v>14481.5</v>
      </c>
    </row>
    <row r="19" spans="9:17">
      <c r="I19" s="50" t="s">
        <v>95</v>
      </c>
    </row>
    <row r="21" spans="9:17">
      <c r="I21" t="s">
        <v>96</v>
      </c>
    </row>
    <row r="23" spans="9:17" ht="15.75" thickBot="1">
      <c r="J23">
        <f>L24</f>
        <v>290</v>
      </c>
      <c r="K23">
        <f>L25</f>
        <v>36</v>
      </c>
      <c r="M23">
        <f>J23+K23</f>
        <v>326</v>
      </c>
    </row>
    <row r="24" spans="9:17" ht="15.75" thickBot="1">
      <c r="I24" t="s">
        <v>92</v>
      </c>
      <c r="J24" s="52">
        <v>10047</v>
      </c>
      <c r="K24" s="52">
        <v>9718</v>
      </c>
      <c r="L24" s="52">
        <v>290</v>
      </c>
      <c r="M24">
        <f>SUM(J24:L24)</f>
        <v>20055</v>
      </c>
      <c r="O24" s="53">
        <f>M23/M26</f>
        <v>2.2485860118637055E-2</v>
      </c>
      <c r="P24">
        <v>100</v>
      </c>
      <c r="Q24" s="55">
        <f>O24*P24</f>
        <v>2.2485860118637055</v>
      </c>
    </row>
    <row r="25" spans="9:17">
      <c r="I25" t="s">
        <v>93</v>
      </c>
      <c r="J25">
        <v>4469</v>
      </c>
      <c r="K25">
        <v>4436</v>
      </c>
      <c r="L25">
        <v>36</v>
      </c>
      <c r="M25">
        <f>SUM(J25:L25)</f>
        <v>8941</v>
      </c>
    </row>
    <row r="26" spans="9:17">
      <c r="M26">
        <f>(M24+M25)/2</f>
        <v>14498</v>
      </c>
    </row>
  </sheetData>
  <pageMargins left="0.39370078740157483" right="0.39370078740157483" top="0.94488188976377963" bottom="0.55118110236220474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1-6</vt:lpstr>
      <vt:lpstr>10</vt:lpstr>
      <vt:lpstr>11</vt:lpstr>
      <vt:lpstr>10 (3)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2018-01-31T10:18:57Z</dcterms:modified>
</cp:coreProperties>
</file>