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ндрик\Documents\"/>
    </mc:Choice>
  </mc:AlternateContent>
  <bookViews>
    <workbookView xWindow="2265" yWindow="0" windowWidth="26535" windowHeight="12885"/>
  </bookViews>
  <sheets>
    <sheet name="1кв 2018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AD55" i="1" s="1"/>
  <c r="C55" i="1"/>
  <c r="D54" i="1"/>
  <c r="AD54" i="1" s="1"/>
  <c r="C54" i="1"/>
  <c r="D53" i="1"/>
  <c r="AD53" i="1" s="1"/>
  <c r="C53" i="1"/>
  <c r="D52" i="1"/>
  <c r="AD52" i="1" s="1"/>
  <c r="C52" i="1"/>
  <c r="D51" i="1"/>
  <c r="AD51" i="1" s="1"/>
  <c r="C51" i="1"/>
  <c r="D50" i="1"/>
  <c r="AD50" i="1" s="1"/>
  <c r="C50" i="1"/>
  <c r="D49" i="1"/>
  <c r="AD49" i="1" s="1"/>
  <c r="C49" i="1"/>
  <c r="D48" i="1"/>
  <c r="AD48" i="1" s="1"/>
  <c r="C48" i="1"/>
  <c r="D47" i="1"/>
  <c r="C47" i="1"/>
  <c r="AD47" i="1" s="1"/>
  <c r="D46" i="1"/>
  <c r="C46" i="1"/>
  <c r="AD46" i="1" s="1"/>
  <c r="D45" i="1"/>
  <c r="C45" i="1"/>
  <c r="AD45" i="1" s="1"/>
  <c r="D44" i="1"/>
  <c r="C44" i="1"/>
  <c r="AD44" i="1" s="1"/>
  <c r="D43" i="1"/>
  <c r="C43" i="1"/>
  <c r="AD43" i="1" s="1"/>
  <c r="AC41" i="1"/>
  <c r="AC56" i="1" s="1"/>
  <c r="AB41" i="1"/>
  <c r="AB56" i="1" s="1"/>
  <c r="AA41" i="1"/>
  <c r="AA56" i="1" s="1"/>
  <c r="Z41" i="1"/>
  <c r="Z56" i="1" s="1"/>
  <c r="Y41" i="1"/>
  <c r="Y56" i="1" s="1"/>
  <c r="X41" i="1"/>
  <c r="X56" i="1" s="1"/>
  <c r="W41" i="1"/>
  <c r="W56" i="1" s="1"/>
  <c r="V41" i="1"/>
  <c r="V56" i="1" s="1"/>
  <c r="U41" i="1"/>
  <c r="U56" i="1" s="1"/>
  <c r="T41" i="1"/>
  <c r="T56" i="1" s="1"/>
  <c r="S41" i="1"/>
  <c r="S56" i="1" s="1"/>
  <c r="R41" i="1"/>
  <c r="R56" i="1" s="1"/>
  <c r="Q41" i="1"/>
  <c r="Q56" i="1" s="1"/>
  <c r="P41" i="1"/>
  <c r="P56" i="1" s="1"/>
  <c r="O41" i="1"/>
  <c r="O56" i="1" s="1"/>
  <c r="N41" i="1"/>
  <c r="N56" i="1" s="1"/>
  <c r="M41" i="1"/>
  <c r="M56" i="1" s="1"/>
  <c r="L41" i="1"/>
  <c r="L56" i="1" s="1"/>
  <c r="K41" i="1"/>
  <c r="K56" i="1" s="1"/>
  <c r="J41" i="1"/>
  <c r="J56" i="1" s="1"/>
  <c r="I41" i="1"/>
  <c r="I56" i="1" s="1"/>
  <c r="H41" i="1"/>
  <c r="G41" i="1"/>
  <c r="G56" i="1" s="1"/>
  <c r="D56" i="1" s="1"/>
  <c r="F41" i="1"/>
  <c r="F56" i="1" s="1"/>
  <c r="D41" i="1"/>
  <c r="C41" i="1"/>
  <c r="AD41" i="1" s="1"/>
  <c r="D40" i="1"/>
  <c r="C40" i="1"/>
  <c r="AD40" i="1" s="1"/>
  <c r="D39" i="1"/>
  <c r="C39" i="1"/>
  <c r="E39" i="1" s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D37" i="1" s="1"/>
  <c r="E37" i="1" s="1"/>
  <c r="F37" i="1"/>
  <c r="C37" i="1"/>
  <c r="AD37" i="1" s="1"/>
  <c r="D36" i="1"/>
  <c r="C36" i="1"/>
  <c r="E36" i="1" s="1"/>
  <c r="D35" i="1"/>
  <c r="C35" i="1"/>
  <c r="E35" i="1" s="1"/>
  <c r="D34" i="1"/>
  <c r="C34" i="1"/>
  <c r="E34" i="1" s="1"/>
  <c r="D33" i="1"/>
  <c r="C33" i="1"/>
  <c r="E33" i="1" s="1"/>
  <c r="D32" i="1"/>
  <c r="C32" i="1"/>
  <c r="E32" i="1" s="1"/>
  <c r="D31" i="1"/>
  <c r="C31" i="1"/>
  <c r="E31" i="1" s="1"/>
  <c r="D30" i="1"/>
  <c r="C30" i="1"/>
  <c r="E30" i="1" s="1"/>
  <c r="D29" i="1"/>
  <c r="C29" i="1"/>
  <c r="E29" i="1" s="1"/>
  <c r="D28" i="1"/>
  <c r="C28" i="1"/>
  <c r="E28" i="1" s="1"/>
  <c r="D27" i="1"/>
  <c r="C27" i="1"/>
  <c r="AD27" i="1" s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C25" i="1" s="1"/>
  <c r="AD25" i="1" s="1"/>
  <c r="D25" i="1"/>
  <c r="D24" i="1"/>
  <c r="AD24" i="1" s="1"/>
  <c r="C24" i="1"/>
  <c r="D23" i="1"/>
  <c r="AD23" i="1" s="1"/>
  <c r="C23" i="1"/>
  <c r="D22" i="1"/>
  <c r="AD22" i="1" s="1"/>
  <c r="C22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C20" i="1" s="1"/>
  <c r="AD20" i="1" s="1"/>
  <c r="D20" i="1"/>
  <c r="E20" i="1" s="1"/>
  <c r="D19" i="1"/>
  <c r="C19" i="1"/>
  <c r="AD19" i="1" s="1"/>
  <c r="D18" i="1"/>
  <c r="C18" i="1"/>
  <c r="AD18" i="1" s="1"/>
  <c r="D17" i="1"/>
  <c r="C17" i="1"/>
  <c r="AD17" i="1" s="1"/>
  <c r="D16" i="1"/>
  <c r="C16" i="1"/>
  <c r="E16" i="1" s="1"/>
  <c r="AD15" i="1"/>
  <c r="J14" i="1"/>
  <c r="H14" i="1"/>
  <c r="H11" i="1" s="1"/>
  <c r="F14" i="1"/>
  <c r="D14" i="1"/>
  <c r="C14" i="1"/>
  <c r="AD14" i="1" s="1"/>
  <c r="D13" i="1"/>
  <c r="C13" i="1"/>
  <c r="E13" i="1" s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G11" i="1"/>
  <c r="D11" i="1" s="1"/>
  <c r="F11" i="1"/>
  <c r="D10" i="1"/>
  <c r="C10" i="1"/>
  <c r="E10" i="1" s="1"/>
  <c r="D9" i="1"/>
  <c r="C9" i="1"/>
  <c r="E9" i="1" s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G7" i="1"/>
  <c r="D7" i="1" s="1"/>
  <c r="F7" i="1"/>
  <c r="C11" i="1" l="1"/>
  <c r="AD11" i="1" s="1"/>
  <c r="H7" i="1"/>
  <c r="C7" i="1" s="1"/>
  <c r="AD7" i="1" s="1"/>
  <c r="E25" i="1"/>
  <c r="AD56" i="1"/>
  <c r="H56" i="1"/>
  <c r="C56" i="1" s="1"/>
  <c r="E56" i="1" s="1"/>
  <c r="E11" i="1"/>
  <c r="AD9" i="1"/>
  <c r="AD10" i="1"/>
  <c r="AD13" i="1"/>
  <c r="AD16" i="1"/>
  <c r="E22" i="1"/>
  <c r="E23" i="1"/>
  <c r="E24" i="1"/>
  <c r="AD28" i="1"/>
  <c r="AD29" i="1"/>
  <c r="AD30" i="1"/>
  <c r="AD31" i="1"/>
  <c r="AD32" i="1"/>
  <c r="AD33" i="1"/>
  <c r="AD34" i="1"/>
  <c r="AD35" i="1"/>
  <c r="AD36" i="1"/>
  <c r="AD39" i="1"/>
  <c r="E48" i="1"/>
  <c r="E49" i="1"/>
  <c r="E50" i="1"/>
  <c r="E51" i="1"/>
  <c r="E52" i="1"/>
  <c r="E53" i="1"/>
  <c r="E54" i="1"/>
  <c r="E55" i="1"/>
  <c r="E14" i="1"/>
  <c r="E7" i="1" l="1"/>
</calcChain>
</file>

<file path=xl/sharedStrings.xml><?xml version="1.0" encoding="utf-8"?>
<sst xmlns="http://schemas.openxmlformats.org/spreadsheetml/2006/main" count="124" uniqueCount="96">
  <si>
    <t>Звіт про використання бюджетних коштів за січень-березень 2018 року</t>
  </si>
  <si>
    <t>КП "Затишне місто"</t>
  </si>
  <si>
    <t>БЮДЖЕТ ЗА І квартал 2018р.</t>
  </si>
  <si>
    <t>№ з/п</t>
  </si>
  <si>
    <t>Назва видатків, об'єктів</t>
  </si>
  <si>
    <t xml:space="preserve">Разом </t>
  </si>
  <si>
    <t>січень-березень 2018 року</t>
  </si>
  <si>
    <t>залишок (тис.грн.)</t>
  </si>
  <si>
    <t>план</t>
  </si>
  <si>
    <t>виконано</t>
  </si>
  <si>
    <t>% виконання</t>
  </si>
  <si>
    <t>Видатки (благоустрій)-всього (тис.грн.):</t>
  </si>
  <si>
    <t>в тому числі</t>
  </si>
  <si>
    <t>1.1</t>
  </si>
  <si>
    <t>Заробітна плата</t>
  </si>
  <si>
    <t>1.2</t>
  </si>
  <si>
    <t>Нарахування на заробітну плату</t>
  </si>
  <si>
    <t>1.3</t>
  </si>
  <si>
    <t>Матеріали-всього</t>
  </si>
  <si>
    <t>з них</t>
  </si>
  <si>
    <t>1.3.1</t>
  </si>
  <si>
    <t>паливо-мастильні матеріали</t>
  </si>
  <si>
    <t>1.3.2</t>
  </si>
  <si>
    <t>будівельні матеріали</t>
  </si>
  <si>
    <t>1.3.3</t>
  </si>
  <si>
    <t xml:space="preserve">господарчі товари </t>
  </si>
  <si>
    <t>1.3.4</t>
  </si>
  <si>
    <t>запчастини</t>
  </si>
  <si>
    <t>1.3.5</t>
  </si>
  <si>
    <t>посипочний матеріал</t>
  </si>
  <si>
    <t>1.3.6</t>
  </si>
  <si>
    <t>саджанці</t>
  </si>
  <si>
    <t>1.3.7</t>
  </si>
  <si>
    <t xml:space="preserve">інші </t>
  </si>
  <si>
    <t>1.4</t>
  </si>
  <si>
    <t>Оплата комунальних послуг-всього</t>
  </si>
  <si>
    <t>1.4.1</t>
  </si>
  <si>
    <t>теплопостачання</t>
  </si>
  <si>
    <t>1.4.2</t>
  </si>
  <si>
    <t>електроенергія</t>
  </si>
  <si>
    <t>1.4.3</t>
  </si>
  <si>
    <t>водопостачання</t>
  </si>
  <si>
    <t>1.5</t>
  </si>
  <si>
    <t>Оплата послуг (крім комунальних)-всього</t>
  </si>
  <si>
    <t>1.5.1</t>
  </si>
  <si>
    <t>послуги зв"язку, інтернет</t>
  </si>
  <si>
    <t>1.5.2</t>
  </si>
  <si>
    <t>автопослуги</t>
  </si>
  <si>
    <t>1.5.3</t>
  </si>
  <si>
    <t xml:space="preserve">інші послуги (крупні суми розшифрувати) </t>
  </si>
  <si>
    <t>1.5.4</t>
  </si>
  <si>
    <t>оренда приміщень</t>
  </si>
  <si>
    <t>1.5.5</t>
  </si>
  <si>
    <t>послуги з навчання</t>
  </si>
  <si>
    <t>1.5.6</t>
  </si>
  <si>
    <t>послуги з охорони (новорічна ялинка)</t>
  </si>
  <si>
    <t>1.5.7</t>
  </si>
  <si>
    <t>послуги з комп'ютерного обслуговування</t>
  </si>
  <si>
    <t>1.5.8</t>
  </si>
  <si>
    <t>послуги з технічного обслуговування транспорту</t>
  </si>
  <si>
    <t>1.5.10</t>
  </si>
  <si>
    <t>послуги з відшкодування послуг (утримання будинків)</t>
  </si>
  <si>
    <t>1.5.11</t>
  </si>
  <si>
    <t>приєднання до електричних мереж</t>
  </si>
  <si>
    <t>1.6</t>
  </si>
  <si>
    <t>Інші видатки-всього</t>
  </si>
  <si>
    <t>1.6.1</t>
  </si>
  <si>
    <t>податки</t>
  </si>
  <si>
    <t>1.6.2</t>
  </si>
  <si>
    <t>інші (утримання  притулку для безпритульних тварин)</t>
  </si>
  <si>
    <t>2</t>
  </si>
  <si>
    <t>Придбання основних засобів-всього:</t>
  </si>
  <si>
    <t>2.1</t>
  </si>
  <si>
    <t>Придбання тротуарного катку</t>
  </si>
  <si>
    <t>2.2</t>
  </si>
  <si>
    <t>Придбання автомобільного причіпу</t>
  </si>
  <si>
    <t>2.3</t>
  </si>
  <si>
    <t>Придбання дерев</t>
  </si>
  <si>
    <t>2.4</t>
  </si>
  <si>
    <t>Капітальний ремонт покрівлі боксів по вул. Ковальська, 19</t>
  </si>
  <si>
    <t>2.5</t>
  </si>
  <si>
    <t xml:space="preserve">Придбання саджанців </t>
  </si>
  <si>
    <t>2.6</t>
  </si>
  <si>
    <t>Придбання багаторічних насаджень</t>
  </si>
  <si>
    <t>2.7</t>
  </si>
  <si>
    <t>2.8</t>
  </si>
  <si>
    <t>2.9</t>
  </si>
  <si>
    <t>2.10</t>
  </si>
  <si>
    <t>2.11</t>
  </si>
  <si>
    <t>2.12</t>
  </si>
  <si>
    <t>2.13</t>
  </si>
  <si>
    <t>ВСЬОГО (тис.грн.):</t>
  </si>
  <si>
    <t>Директор КП "Затишне місто"</t>
  </si>
  <si>
    <t>В.В. Коріневський</t>
  </si>
  <si>
    <t>Головний економіст</t>
  </si>
  <si>
    <t>А.М. Мкртчян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</si>
</sst>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 shrinkToFi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/>
    </xf>
    <xf numFmtId="164" fontId="5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16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8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3" fillId="0" borderId="2" xfId="0" applyFont="1" applyFill="1" applyBorder="1"/>
    <xf numFmtId="0" fontId="10" fillId="0" borderId="0" xfId="0" applyFont="1"/>
    <xf numFmtId="164" fontId="6" fillId="0" borderId="2" xfId="0" applyNumberFormat="1" applyFont="1" applyFill="1" applyBorder="1" applyAlignment="1">
      <alignment vertical="center"/>
    </xf>
    <xf numFmtId="49" fontId="3" fillId="0" borderId="0" xfId="0" applyNumberFormat="1" applyFont="1" applyFill="1"/>
    <xf numFmtId="0" fontId="1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49" fontId="0" fillId="0" borderId="0" xfId="0" applyNumberFormat="1" applyFont="1"/>
    <xf numFmtId="9" fontId="0" fillId="0" borderId="0" xfId="0" applyNumberFormat="1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showWhiteSpace="0" view="pageLayout" topLeftCell="A13" zoomScale="80" zoomScaleNormal="80" zoomScalePageLayoutView="80" workbookViewId="0">
      <selection activeCell="C18" sqref="C18"/>
    </sheetView>
  </sheetViews>
  <sheetFormatPr defaultRowHeight="18.75" x14ac:dyDescent="0.3"/>
  <cols>
    <col min="1" max="1" width="8.85546875" style="44" customWidth="1"/>
    <col min="2" max="2" width="63.140625" style="2" customWidth="1"/>
    <col min="3" max="3" width="11.85546875" style="2" customWidth="1"/>
    <col min="4" max="4" width="13.85546875" style="2" customWidth="1"/>
    <col min="5" max="5" width="12.28515625" style="2" customWidth="1"/>
    <col min="6" max="6" width="9.85546875" style="2" customWidth="1"/>
    <col min="7" max="7" width="10.28515625" style="2" customWidth="1"/>
    <col min="8" max="8" width="9.140625" style="2" customWidth="1"/>
    <col min="9" max="9" width="12.28515625" style="2" customWidth="1"/>
    <col min="10" max="10" width="9.140625" style="2" customWidth="1"/>
    <col min="11" max="11" width="12.28515625" style="2" customWidth="1"/>
    <col min="12" max="12" width="10.42578125" style="2" hidden="1" customWidth="1"/>
    <col min="13" max="13" width="12.28515625" style="2" hidden="1" customWidth="1"/>
    <col min="14" max="14" width="9.140625" style="2" hidden="1" customWidth="1"/>
    <col min="15" max="15" width="12.28515625" style="2" hidden="1" customWidth="1"/>
    <col min="16" max="16" width="9.7109375" style="2" hidden="1" customWidth="1"/>
    <col min="17" max="17" width="12.28515625" style="2" hidden="1" customWidth="1"/>
    <col min="18" max="18" width="10.42578125" style="2" hidden="1" customWidth="1"/>
    <col min="19" max="19" width="12.28515625" style="2" hidden="1" customWidth="1"/>
    <col min="20" max="20" width="10.85546875" style="2" hidden="1" customWidth="1"/>
    <col min="21" max="21" width="12.28515625" style="2" hidden="1" customWidth="1"/>
    <col min="22" max="22" width="9.85546875" style="2" hidden="1" customWidth="1"/>
    <col min="23" max="29" width="12.28515625" style="2" hidden="1" customWidth="1"/>
    <col min="30" max="30" width="13.28515625" style="46" customWidth="1"/>
    <col min="31" max="16384" width="9.140625" style="2"/>
  </cols>
  <sheetData>
    <row r="1" spans="1:30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8.7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8" customHeight="1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7.25" customHeight="1" x14ac:dyDescent="0.2">
      <c r="A4" s="5" t="s">
        <v>3</v>
      </c>
      <c r="B4" s="6" t="s">
        <v>4</v>
      </c>
      <c r="C4" s="7" t="s">
        <v>5</v>
      </c>
      <c r="D4" s="8"/>
      <c r="E4" s="9"/>
      <c r="F4" s="10" t="s">
        <v>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2"/>
      <c r="AD4" s="13" t="s">
        <v>7</v>
      </c>
    </row>
    <row r="5" spans="1:30" ht="18.75" customHeight="1" x14ac:dyDescent="0.2">
      <c r="A5" s="5"/>
      <c r="B5" s="6"/>
      <c r="C5" s="14"/>
      <c r="D5" s="15"/>
      <c r="E5" s="16"/>
      <c r="F5" s="10">
        <v>1</v>
      </c>
      <c r="G5" s="12"/>
      <c r="H5" s="10">
        <v>2</v>
      </c>
      <c r="I5" s="12"/>
      <c r="J5" s="10">
        <v>3</v>
      </c>
      <c r="K5" s="12"/>
      <c r="L5" s="10">
        <v>4</v>
      </c>
      <c r="M5" s="12"/>
      <c r="N5" s="10">
        <v>5</v>
      </c>
      <c r="O5" s="12"/>
      <c r="P5" s="10">
        <v>6</v>
      </c>
      <c r="Q5" s="12"/>
      <c r="R5" s="10">
        <v>7</v>
      </c>
      <c r="S5" s="12"/>
      <c r="T5" s="10">
        <v>8</v>
      </c>
      <c r="U5" s="12"/>
      <c r="V5" s="10">
        <v>9</v>
      </c>
      <c r="W5" s="12"/>
      <c r="X5" s="10">
        <v>10</v>
      </c>
      <c r="Y5" s="12"/>
      <c r="Z5" s="10">
        <v>11</v>
      </c>
      <c r="AA5" s="12"/>
      <c r="AB5" s="10">
        <v>12</v>
      </c>
      <c r="AC5" s="12"/>
      <c r="AD5" s="17"/>
    </row>
    <row r="6" spans="1:30" ht="32.25" customHeight="1" x14ac:dyDescent="0.2">
      <c r="A6" s="5"/>
      <c r="B6" s="6"/>
      <c r="C6" s="18" t="s">
        <v>8</v>
      </c>
      <c r="D6" s="18" t="s">
        <v>9</v>
      </c>
      <c r="E6" s="19" t="s">
        <v>10</v>
      </c>
      <c r="F6" s="18" t="s">
        <v>8</v>
      </c>
      <c r="G6" s="18" t="s">
        <v>9</v>
      </c>
      <c r="H6" s="18" t="s">
        <v>8</v>
      </c>
      <c r="I6" s="18" t="s">
        <v>9</v>
      </c>
      <c r="J6" s="18" t="s">
        <v>8</v>
      </c>
      <c r="K6" s="18" t="s">
        <v>9</v>
      </c>
      <c r="L6" s="18" t="s">
        <v>8</v>
      </c>
      <c r="M6" s="18" t="s">
        <v>9</v>
      </c>
      <c r="N6" s="18" t="s">
        <v>8</v>
      </c>
      <c r="O6" s="18" t="s">
        <v>9</v>
      </c>
      <c r="P6" s="18" t="s">
        <v>8</v>
      </c>
      <c r="Q6" s="18" t="s">
        <v>9</v>
      </c>
      <c r="R6" s="18" t="s">
        <v>8</v>
      </c>
      <c r="S6" s="18" t="s">
        <v>9</v>
      </c>
      <c r="T6" s="18" t="s">
        <v>8</v>
      </c>
      <c r="U6" s="18" t="s">
        <v>9</v>
      </c>
      <c r="V6" s="18" t="s">
        <v>8</v>
      </c>
      <c r="W6" s="18" t="s">
        <v>9</v>
      </c>
      <c r="X6" s="18" t="s">
        <v>8</v>
      </c>
      <c r="Y6" s="18" t="s">
        <v>9</v>
      </c>
      <c r="Z6" s="18" t="s">
        <v>8</v>
      </c>
      <c r="AA6" s="18" t="s">
        <v>9</v>
      </c>
      <c r="AB6" s="18" t="s">
        <v>8</v>
      </c>
      <c r="AC6" s="18" t="s">
        <v>9</v>
      </c>
      <c r="AD6" s="20"/>
    </row>
    <row r="7" spans="1:30" x14ac:dyDescent="0.2">
      <c r="A7" s="21">
        <v>1</v>
      </c>
      <c r="B7" s="22" t="s">
        <v>11</v>
      </c>
      <c r="C7" s="23">
        <f>F7+H7+J7+L7+N7+P7+R7+T7+V7+X7+Z7+AB7</f>
        <v>6862.2999999999993</v>
      </c>
      <c r="D7" s="23">
        <f>G7+I7+K7+M7+O7+Q7+S7+U7+W7+Y7+AA7+AC7</f>
        <v>5661.3000000000011</v>
      </c>
      <c r="E7" s="23">
        <f>D7/C7%</f>
        <v>82.498579193564865</v>
      </c>
      <c r="F7" s="23">
        <f t="shared" ref="F7:AC7" si="0">F9+F10+F11+F20+F25+F37</f>
        <v>2337.2999999999997</v>
      </c>
      <c r="G7" s="24">
        <f>G9+G10+G11+G20+G25+G37</f>
        <v>1281.2</v>
      </c>
      <c r="H7" s="23">
        <f t="shared" si="0"/>
        <v>2275</v>
      </c>
      <c r="I7" s="24">
        <f t="shared" si="0"/>
        <v>2285.1</v>
      </c>
      <c r="J7" s="23">
        <f t="shared" si="0"/>
        <v>2250</v>
      </c>
      <c r="K7" s="24">
        <f t="shared" si="0"/>
        <v>2095.0000000000005</v>
      </c>
      <c r="L7" s="23">
        <f>L9+L10+L11+L20+L25+L37</f>
        <v>0</v>
      </c>
      <c r="M7" s="23">
        <f t="shared" si="0"/>
        <v>0</v>
      </c>
      <c r="N7" s="23">
        <f t="shared" si="0"/>
        <v>0</v>
      </c>
      <c r="O7" s="24">
        <f t="shared" si="0"/>
        <v>0</v>
      </c>
      <c r="P7" s="23">
        <f t="shared" si="0"/>
        <v>0</v>
      </c>
      <c r="Q7" s="24">
        <f t="shared" si="0"/>
        <v>0</v>
      </c>
      <c r="R7" s="23">
        <f>R9+R10+R11+R20+R25+R37</f>
        <v>0</v>
      </c>
      <c r="S7" s="24">
        <f t="shared" si="0"/>
        <v>0</v>
      </c>
      <c r="T7" s="24">
        <f t="shared" si="0"/>
        <v>0</v>
      </c>
      <c r="U7" s="24">
        <f t="shared" si="0"/>
        <v>0</v>
      </c>
      <c r="V7" s="24">
        <f t="shared" si="0"/>
        <v>0</v>
      </c>
      <c r="W7" s="24">
        <f t="shared" si="0"/>
        <v>0</v>
      </c>
      <c r="X7" s="24">
        <f t="shared" si="0"/>
        <v>0</v>
      </c>
      <c r="Y7" s="24">
        <f t="shared" si="0"/>
        <v>0</v>
      </c>
      <c r="Z7" s="24">
        <f t="shared" si="0"/>
        <v>0</v>
      </c>
      <c r="AA7" s="24">
        <f t="shared" si="0"/>
        <v>0</v>
      </c>
      <c r="AB7" s="24">
        <f t="shared" si="0"/>
        <v>0</v>
      </c>
      <c r="AC7" s="24">
        <f t="shared" si="0"/>
        <v>0</v>
      </c>
      <c r="AD7" s="23">
        <f>C7-D7</f>
        <v>1200.9999999999982</v>
      </c>
    </row>
    <row r="8" spans="1:30" x14ac:dyDescent="0.2">
      <c r="A8" s="25"/>
      <c r="B8" s="26" t="s">
        <v>12</v>
      </c>
      <c r="C8" s="27"/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0" x14ac:dyDescent="0.2">
      <c r="A9" s="25" t="s">
        <v>13</v>
      </c>
      <c r="B9" s="29" t="s">
        <v>14</v>
      </c>
      <c r="C9" s="27">
        <f>F9+H9+J9+L9+N9+P9+R9+T9+V9+X9+Z9+AB9</f>
        <v>2463</v>
      </c>
      <c r="D9" s="27">
        <f>G9+I9+K9+M9+O9+Q9+S9+U9+W9+Y9+AA9+AC9</f>
        <v>2387.4</v>
      </c>
      <c r="E9" s="27">
        <f>D9/C9%</f>
        <v>96.930572472594406</v>
      </c>
      <c r="F9" s="28">
        <v>790</v>
      </c>
      <c r="G9" s="28">
        <v>656.2</v>
      </c>
      <c r="H9" s="28">
        <v>835</v>
      </c>
      <c r="I9" s="28">
        <v>947</v>
      </c>
      <c r="J9" s="28">
        <v>838</v>
      </c>
      <c r="K9" s="28">
        <v>784.2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>
        <f>C9-D9</f>
        <v>75.599999999999909</v>
      </c>
    </row>
    <row r="10" spans="1:30" x14ac:dyDescent="0.2">
      <c r="A10" s="25" t="s">
        <v>15</v>
      </c>
      <c r="B10" s="29" t="s">
        <v>16</v>
      </c>
      <c r="C10" s="27">
        <f t="shared" ref="C10:D52" si="1">F10+H10+J10+L10+N10+P10+R10+T10+V10+X10+Z10+AB10</f>
        <v>547.1</v>
      </c>
      <c r="D10" s="27">
        <f t="shared" si="1"/>
        <v>526</v>
      </c>
      <c r="E10" s="27">
        <f>D10/C10%</f>
        <v>96.143301041857057</v>
      </c>
      <c r="F10" s="28">
        <v>173.8</v>
      </c>
      <c r="G10" s="28">
        <v>162</v>
      </c>
      <c r="H10" s="28">
        <v>188.9</v>
      </c>
      <c r="I10" s="28">
        <v>195.9</v>
      </c>
      <c r="J10" s="28">
        <v>184.4</v>
      </c>
      <c r="K10" s="28">
        <v>168.1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>
        <f>C10-D10</f>
        <v>21.100000000000023</v>
      </c>
    </row>
    <row r="11" spans="1:30" x14ac:dyDescent="0.2">
      <c r="A11" s="25" t="s">
        <v>17</v>
      </c>
      <c r="B11" s="29" t="s">
        <v>18</v>
      </c>
      <c r="C11" s="27">
        <f t="shared" si="1"/>
        <v>2682</v>
      </c>
      <c r="D11" s="27">
        <f t="shared" si="1"/>
        <v>1959.9</v>
      </c>
      <c r="E11" s="27">
        <f>D11/C11%</f>
        <v>73.076062639821032</v>
      </c>
      <c r="F11" s="28">
        <f>SUM(F12:F19)</f>
        <v>1025.5999999999999</v>
      </c>
      <c r="G11" s="28">
        <f t="shared" ref="G11:R11" si="2">SUM(G12:G19)</f>
        <v>299</v>
      </c>
      <c r="H11" s="27">
        <f t="shared" si="2"/>
        <v>919.8</v>
      </c>
      <c r="I11" s="28">
        <f t="shared" si="2"/>
        <v>877.09999999999991</v>
      </c>
      <c r="J11" s="28">
        <f>SUM(J12:J19)</f>
        <v>736.6</v>
      </c>
      <c r="K11" s="28">
        <f t="shared" si="2"/>
        <v>783.80000000000007</v>
      </c>
      <c r="L11" s="28">
        <f t="shared" si="2"/>
        <v>0</v>
      </c>
      <c r="M11" s="28">
        <f t="shared" si="2"/>
        <v>0</v>
      </c>
      <c r="N11" s="28">
        <f t="shared" si="2"/>
        <v>0</v>
      </c>
      <c r="O11" s="28">
        <f t="shared" si="2"/>
        <v>0</v>
      </c>
      <c r="P11" s="28">
        <f t="shared" si="2"/>
        <v>0</v>
      </c>
      <c r="Q11" s="28">
        <f t="shared" si="2"/>
        <v>0</v>
      </c>
      <c r="R11" s="28">
        <f t="shared" si="2"/>
        <v>0</v>
      </c>
      <c r="S11" s="28">
        <f>SUM(S12:S19)</f>
        <v>0</v>
      </c>
      <c r="T11" s="28">
        <f>SUM(T12:T19)</f>
        <v>0</v>
      </c>
      <c r="U11" s="28">
        <f>SUM(U12:U19)</f>
        <v>0</v>
      </c>
      <c r="V11" s="28">
        <f>SUM(V12:V19)</f>
        <v>0</v>
      </c>
      <c r="W11" s="28">
        <f>SUM(W12:W19)</f>
        <v>0</v>
      </c>
      <c r="X11" s="28">
        <f t="shared" ref="X11:AC11" si="3">SUM(X12:X19)</f>
        <v>0</v>
      </c>
      <c r="Y11" s="28">
        <f t="shared" si="3"/>
        <v>0</v>
      </c>
      <c r="Z11" s="28">
        <f t="shared" si="3"/>
        <v>0</v>
      </c>
      <c r="AA11" s="28">
        <f t="shared" si="3"/>
        <v>0</v>
      </c>
      <c r="AB11" s="28">
        <f t="shared" si="3"/>
        <v>0</v>
      </c>
      <c r="AC11" s="28">
        <f t="shared" si="3"/>
        <v>0</v>
      </c>
      <c r="AD11" s="28">
        <f>C11-D11</f>
        <v>722.09999999999991</v>
      </c>
    </row>
    <row r="12" spans="1:30" x14ac:dyDescent="0.2">
      <c r="A12" s="25"/>
      <c r="B12" s="29" t="s">
        <v>19</v>
      </c>
      <c r="C12" s="27"/>
      <c r="D12" s="27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1:30" x14ac:dyDescent="0.2">
      <c r="A13" s="25" t="s">
        <v>20</v>
      </c>
      <c r="B13" s="29" t="s">
        <v>21</v>
      </c>
      <c r="C13" s="27">
        <f>F13+H13+J13+L13+N13+P13+R13+T13+V13+X13+Z13+AB13</f>
        <v>1677.6000000000001</v>
      </c>
      <c r="D13" s="27">
        <f>G13+I13+K13+M13+O13+Q13+S13+U13+W13+Y13+AA13+AC13</f>
        <v>1518.2</v>
      </c>
      <c r="E13" s="27">
        <f>D13/C13%</f>
        <v>90.498330948974726</v>
      </c>
      <c r="F13" s="30">
        <v>674.8</v>
      </c>
      <c r="G13" s="30">
        <v>255.7</v>
      </c>
      <c r="H13" s="30">
        <v>560.1</v>
      </c>
      <c r="I13" s="30">
        <v>667</v>
      </c>
      <c r="J13" s="30">
        <v>442.7</v>
      </c>
      <c r="K13" s="30">
        <v>595.5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7">
        <f>C13-D13</f>
        <v>159.40000000000009</v>
      </c>
    </row>
    <row r="14" spans="1:30" s="33" customFormat="1" x14ac:dyDescent="0.2">
      <c r="A14" s="32" t="s">
        <v>22</v>
      </c>
      <c r="B14" s="29" t="s">
        <v>23</v>
      </c>
      <c r="C14" s="27">
        <f>F14+H14+J14+L14+N14+P14+R14+T14+V14+X14+Z14+AB14</f>
        <v>615</v>
      </c>
      <c r="D14" s="27">
        <f>G14+I14+K14+M14+O14+Q14+S14+U14+W14+Y14+AA14+AC14</f>
        <v>343.6</v>
      </c>
      <c r="E14" s="27">
        <f>D14/C14%</f>
        <v>55.869918699186989</v>
      </c>
      <c r="F14" s="30">
        <f>96.1+33.7+15</f>
        <v>144.80000000000001</v>
      </c>
      <c r="G14" s="30">
        <v>41.6</v>
      </c>
      <c r="H14" s="30">
        <f>207.4+33.8+15</f>
        <v>256.2</v>
      </c>
      <c r="I14" s="30">
        <v>155.80000000000001</v>
      </c>
      <c r="J14" s="30">
        <f>95.3+70+33.7+15</f>
        <v>214</v>
      </c>
      <c r="K14" s="30">
        <v>146.19999999999999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28">
        <f t="shared" ref="AD14:AD20" si="4">C14-D14</f>
        <v>271.39999999999998</v>
      </c>
    </row>
    <row r="15" spans="1:30" s="33" customFormat="1" x14ac:dyDescent="0.2">
      <c r="A15" s="32" t="s">
        <v>24</v>
      </c>
      <c r="B15" s="29" t="s">
        <v>25</v>
      </c>
      <c r="C15" s="27"/>
      <c r="D15" s="27"/>
      <c r="E15" s="27"/>
      <c r="F15" s="30"/>
      <c r="G15" s="30"/>
      <c r="H15" s="30"/>
      <c r="I15" s="30"/>
      <c r="J15" s="30"/>
      <c r="K15" s="30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28">
        <f t="shared" si="4"/>
        <v>0</v>
      </c>
    </row>
    <row r="16" spans="1:30" s="33" customFormat="1" x14ac:dyDescent="0.2">
      <c r="A16" s="32" t="s">
        <v>26</v>
      </c>
      <c r="B16" s="29" t="s">
        <v>27</v>
      </c>
      <c r="C16" s="27">
        <f t="shared" si="1"/>
        <v>389.4</v>
      </c>
      <c r="D16" s="27">
        <f>G16+I16+K16+M16+O16+Q16+S16+U16+W16+Y16+AA16+AC16</f>
        <v>98.1</v>
      </c>
      <c r="E16" s="27">
        <f>D16/C16%</f>
        <v>25.192604006163329</v>
      </c>
      <c r="F16" s="30">
        <v>206</v>
      </c>
      <c r="G16" s="30">
        <v>1.7</v>
      </c>
      <c r="H16" s="30">
        <v>103.5</v>
      </c>
      <c r="I16" s="30">
        <v>54.3</v>
      </c>
      <c r="J16" s="30">
        <v>79.900000000000006</v>
      </c>
      <c r="K16" s="30">
        <v>42.1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28">
        <f t="shared" si="4"/>
        <v>291.29999999999995</v>
      </c>
    </row>
    <row r="17" spans="1:30" s="33" customFormat="1" x14ac:dyDescent="0.2">
      <c r="A17" s="32" t="s">
        <v>28</v>
      </c>
      <c r="B17" s="29" t="s">
        <v>29</v>
      </c>
      <c r="C17" s="27">
        <f t="shared" si="1"/>
        <v>0</v>
      </c>
      <c r="D17" s="27">
        <f>G17+I17+K17+M17+O17+Q17+S17+U17+W17+Y17+AA17+AC17</f>
        <v>0</v>
      </c>
      <c r="E17" s="27"/>
      <c r="F17" s="34"/>
      <c r="G17" s="34"/>
      <c r="H17" s="34"/>
      <c r="I17" s="34"/>
      <c r="J17" s="34"/>
      <c r="K17" s="34"/>
      <c r="L17" s="35"/>
      <c r="M17" s="35"/>
      <c r="N17" s="35"/>
      <c r="O17" s="35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28">
        <f t="shared" si="4"/>
        <v>0</v>
      </c>
    </row>
    <row r="18" spans="1:30" s="33" customFormat="1" x14ac:dyDescent="0.2">
      <c r="A18" s="32" t="s">
        <v>30</v>
      </c>
      <c r="B18" s="29" t="s">
        <v>31</v>
      </c>
      <c r="C18" s="27">
        <f>F18+H18+J18+L18+N18+P18+R18+T18+V18+X18+Z18+AB18</f>
        <v>0</v>
      </c>
      <c r="D18" s="27">
        <f t="shared" si="1"/>
        <v>0</v>
      </c>
      <c r="E18" s="27"/>
      <c r="F18" s="30"/>
      <c r="G18" s="30"/>
      <c r="H18" s="30"/>
      <c r="I18" s="30"/>
      <c r="J18" s="30"/>
      <c r="K18" s="30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27">
        <f>C18-D18</f>
        <v>0</v>
      </c>
    </row>
    <row r="19" spans="1:30" ht="19.5" customHeight="1" x14ac:dyDescent="0.2">
      <c r="A19" s="25" t="s">
        <v>32</v>
      </c>
      <c r="B19" s="29" t="s">
        <v>33</v>
      </c>
      <c r="C19" s="27">
        <f t="shared" si="1"/>
        <v>0</v>
      </c>
      <c r="D19" s="27">
        <f t="shared" si="1"/>
        <v>0</v>
      </c>
      <c r="E19" s="27"/>
      <c r="F19" s="30"/>
      <c r="G19" s="30"/>
      <c r="H19" s="30"/>
      <c r="I19" s="30"/>
      <c r="J19" s="30"/>
      <c r="K19" s="30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28">
        <f t="shared" si="4"/>
        <v>0</v>
      </c>
    </row>
    <row r="20" spans="1:30" x14ac:dyDescent="0.2">
      <c r="A20" s="25" t="s">
        <v>34</v>
      </c>
      <c r="B20" s="29" t="s">
        <v>35</v>
      </c>
      <c r="C20" s="27">
        <f t="shared" si="1"/>
        <v>363.4</v>
      </c>
      <c r="D20" s="27">
        <f t="shared" si="1"/>
        <v>197.7</v>
      </c>
      <c r="E20" s="27">
        <f>D20/C20%</f>
        <v>54.402861860209136</v>
      </c>
      <c r="F20" s="28">
        <f>SUM(F22:F24)</f>
        <v>145.80000000000001</v>
      </c>
      <c r="G20" s="28">
        <f t="shared" ref="G20:T20" si="5">SUM(G22:G24)</f>
        <v>34.9</v>
      </c>
      <c r="H20" s="28">
        <f t="shared" si="5"/>
        <v>121.5</v>
      </c>
      <c r="I20" s="28">
        <f t="shared" si="5"/>
        <v>71.099999999999994</v>
      </c>
      <c r="J20" s="28">
        <f t="shared" si="5"/>
        <v>96.1</v>
      </c>
      <c r="K20" s="28">
        <f t="shared" si="5"/>
        <v>91.699999999999989</v>
      </c>
      <c r="L20" s="28">
        <f t="shared" si="5"/>
        <v>0</v>
      </c>
      <c r="M20" s="28">
        <f t="shared" si="5"/>
        <v>0</v>
      </c>
      <c r="N20" s="28">
        <f>SUM(N22:N24)</f>
        <v>0</v>
      </c>
      <c r="O20" s="28">
        <f>SUM(O22:O24)</f>
        <v>0</v>
      </c>
      <c r="P20" s="28">
        <f t="shared" si="5"/>
        <v>0</v>
      </c>
      <c r="Q20" s="28">
        <f t="shared" si="5"/>
        <v>0</v>
      </c>
      <c r="R20" s="28">
        <f t="shared" si="5"/>
        <v>0</v>
      </c>
      <c r="S20" s="28">
        <f t="shared" si="5"/>
        <v>0</v>
      </c>
      <c r="T20" s="28">
        <f t="shared" si="5"/>
        <v>0</v>
      </c>
      <c r="U20" s="28">
        <f>SUM(U22:U24)</f>
        <v>0</v>
      </c>
      <c r="V20" s="28">
        <f>SUM(V22:V24)</f>
        <v>0</v>
      </c>
      <c r="W20" s="28">
        <f>SUM(W22:W24)</f>
        <v>0</v>
      </c>
      <c r="X20" s="28">
        <f t="shared" ref="X20:AC20" si="6">SUM(X22:X24)</f>
        <v>0</v>
      </c>
      <c r="Y20" s="28">
        <f t="shared" si="6"/>
        <v>0</v>
      </c>
      <c r="Z20" s="28">
        <f t="shared" si="6"/>
        <v>0</v>
      </c>
      <c r="AA20" s="28">
        <f t="shared" si="6"/>
        <v>0</v>
      </c>
      <c r="AB20" s="28">
        <f t="shared" si="6"/>
        <v>0</v>
      </c>
      <c r="AC20" s="28">
        <f t="shared" si="6"/>
        <v>0</v>
      </c>
      <c r="AD20" s="28">
        <f t="shared" si="4"/>
        <v>165.7</v>
      </c>
    </row>
    <row r="21" spans="1:30" x14ac:dyDescent="0.2">
      <c r="A21" s="25"/>
      <c r="B21" s="29" t="s">
        <v>19</v>
      </c>
      <c r="C21" s="27"/>
      <c r="D21" s="27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s="37" customFormat="1" x14ac:dyDescent="0.3">
      <c r="A22" s="25" t="s">
        <v>36</v>
      </c>
      <c r="B22" s="36" t="s">
        <v>37</v>
      </c>
      <c r="C22" s="27">
        <f t="shared" si="1"/>
        <v>106</v>
      </c>
      <c r="D22" s="27">
        <f t="shared" si="1"/>
        <v>58</v>
      </c>
      <c r="E22" s="27">
        <f>D22/C22%</f>
        <v>54.716981132075468</v>
      </c>
      <c r="F22" s="30">
        <v>45</v>
      </c>
      <c r="G22" s="30"/>
      <c r="H22" s="30">
        <v>39</v>
      </c>
      <c r="I22" s="30">
        <v>18.5</v>
      </c>
      <c r="J22" s="30">
        <v>22</v>
      </c>
      <c r="K22" s="30">
        <v>39.5</v>
      </c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28">
        <f>C22-D22</f>
        <v>48</v>
      </c>
    </row>
    <row r="23" spans="1:30" s="37" customFormat="1" x14ac:dyDescent="0.3">
      <c r="A23" s="25" t="s">
        <v>38</v>
      </c>
      <c r="B23" s="36" t="s">
        <v>39</v>
      </c>
      <c r="C23" s="27">
        <f t="shared" si="1"/>
        <v>232.6</v>
      </c>
      <c r="D23" s="27">
        <f t="shared" si="1"/>
        <v>115.4</v>
      </c>
      <c r="E23" s="27">
        <f>D23/C23%</f>
        <v>49.613069647463455</v>
      </c>
      <c r="F23" s="30">
        <v>94.3</v>
      </c>
      <c r="G23" s="30">
        <v>28.5</v>
      </c>
      <c r="H23" s="30">
        <v>73.7</v>
      </c>
      <c r="I23" s="30">
        <v>43.8</v>
      </c>
      <c r="J23" s="30">
        <v>64.599999999999994</v>
      </c>
      <c r="K23" s="30">
        <v>43.1</v>
      </c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8">
        <f>C23-D23</f>
        <v>117.19999999999999</v>
      </c>
    </row>
    <row r="24" spans="1:30" s="37" customFormat="1" x14ac:dyDescent="0.3">
      <c r="A24" s="25" t="s">
        <v>40</v>
      </c>
      <c r="B24" s="36" t="s">
        <v>41</v>
      </c>
      <c r="C24" s="27">
        <f t="shared" si="1"/>
        <v>24.8</v>
      </c>
      <c r="D24" s="27">
        <f t="shared" si="1"/>
        <v>24.3</v>
      </c>
      <c r="E24" s="27">
        <f>D24/C24%</f>
        <v>97.983870967741936</v>
      </c>
      <c r="F24" s="30">
        <v>6.5</v>
      </c>
      <c r="G24" s="30">
        <v>6.4</v>
      </c>
      <c r="H24" s="30">
        <v>8.8000000000000007</v>
      </c>
      <c r="I24" s="30">
        <v>8.8000000000000007</v>
      </c>
      <c r="J24" s="30">
        <v>9.5</v>
      </c>
      <c r="K24" s="30">
        <v>9.1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28">
        <f>C24-D24</f>
        <v>0.5</v>
      </c>
    </row>
    <row r="25" spans="1:30" s="37" customFormat="1" x14ac:dyDescent="0.25">
      <c r="A25" s="25" t="s">
        <v>42</v>
      </c>
      <c r="B25" s="29" t="s">
        <v>43</v>
      </c>
      <c r="C25" s="27">
        <f t="shared" si="1"/>
        <v>386.80000000000007</v>
      </c>
      <c r="D25" s="27">
        <f t="shared" si="1"/>
        <v>170.8</v>
      </c>
      <c r="E25" s="27">
        <f>D25/C25%</f>
        <v>44.157187176835571</v>
      </c>
      <c r="F25" s="28">
        <f>SUM(F26:F36)</f>
        <v>102.10000000000001</v>
      </c>
      <c r="G25" s="28">
        <f t="shared" ref="G25:AD25" si="7">SUM(G26:G36)</f>
        <v>57.6</v>
      </c>
      <c r="H25" s="28">
        <f t="shared" si="7"/>
        <v>89.800000000000011</v>
      </c>
      <c r="I25" s="28">
        <f t="shared" si="7"/>
        <v>83.8</v>
      </c>
      <c r="J25" s="28">
        <f t="shared" si="7"/>
        <v>194.9</v>
      </c>
      <c r="K25" s="28">
        <f t="shared" si="7"/>
        <v>29.400000000000002</v>
      </c>
      <c r="L25" s="28">
        <f t="shared" si="7"/>
        <v>0</v>
      </c>
      <c r="M25" s="28">
        <f t="shared" si="7"/>
        <v>0</v>
      </c>
      <c r="N25" s="28">
        <f t="shared" si="7"/>
        <v>0</v>
      </c>
      <c r="O25" s="28">
        <f>SUM(O26:O36)</f>
        <v>0</v>
      </c>
      <c r="P25" s="28">
        <f t="shared" si="7"/>
        <v>0</v>
      </c>
      <c r="Q25" s="28">
        <f t="shared" si="7"/>
        <v>0</v>
      </c>
      <c r="R25" s="28">
        <f t="shared" si="7"/>
        <v>0</v>
      </c>
      <c r="S25" s="28">
        <f t="shared" si="7"/>
        <v>0</v>
      </c>
      <c r="T25" s="28">
        <f t="shared" si="7"/>
        <v>0</v>
      </c>
      <c r="U25" s="28">
        <f>SUM(U26:U36)</f>
        <v>0</v>
      </c>
      <c r="V25" s="28">
        <f t="shared" si="7"/>
        <v>0</v>
      </c>
      <c r="W25" s="28">
        <f t="shared" si="7"/>
        <v>0</v>
      </c>
      <c r="X25" s="28">
        <f t="shared" si="7"/>
        <v>0</v>
      </c>
      <c r="Y25" s="28">
        <f t="shared" si="7"/>
        <v>0</v>
      </c>
      <c r="Z25" s="28">
        <f t="shared" si="7"/>
        <v>0</v>
      </c>
      <c r="AA25" s="28">
        <f t="shared" si="7"/>
        <v>0</v>
      </c>
      <c r="AB25" s="28">
        <f t="shared" si="7"/>
        <v>0</v>
      </c>
      <c r="AC25" s="28">
        <f t="shared" si="7"/>
        <v>0</v>
      </c>
      <c r="AD25" s="28">
        <f>C25-D25</f>
        <v>216.00000000000006</v>
      </c>
    </row>
    <row r="26" spans="1:30" s="37" customFormat="1" x14ac:dyDescent="0.25">
      <c r="A26" s="25"/>
      <c r="B26" s="29" t="s">
        <v>19</v>
      </c>
      <c r="C26" s="27"/>
      <c r="D26" s="27"/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</row>
    <row r="27" spans="1:30" s="37" customFormat="1" x14ac:dyDescent="0.25">
      <c r="A27" s="25" t="s">
        <v>44</v>
      </c>
      <c r="B27" s="29" t="s">
        <v>45</v>
      </c>
      <c r="C27" s="27">
        <f t="shared" si="1"/>
        <v>0</v>
      </c>
      <c r="D27" s="27">
        <f t="shared" si="1"/>
        <v>0</v>
      </c>
      <c r="E27" s="27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8">
        <f t="shared" ref="AD27:AD37" si="8">C27-D27</f>
        <v>0</v>
      </c>
    </row>
    <row r="28" spans="1:30" s="37" customFormat="1" x14ac:dyDescent="0.25">
      <c r="A28" s="25" t="s">
        <v>46</v>
      </c>
      <c r="B28" s="29" t="s">
        <v>47</v>
      </c>
      <c r="C28" s="27">
        <f t="shared" si="1"/>
        <v>180.5</v>
      </c>
      <c r="D28" s="27">
        <f t="shared" si="1"/>
        <v>50.5</v>
      </c>
      <c r="E28" s="27">
        <f>D28/C28%</f>
        <v>27.977839335180057</v>
      </c>
      <c r="F28" s="30">
        <v>20</v>
      </c>
      <c r="G28" s="30">
        <v>18.7</v>
      </c>
      <c r="H28" s="30">
        <v>30.5</v>
      </c>
      <c r="I28" s="30">
        <v>31.8</v>
      </c>
      <c r="J28" s="30">
        <v>130</v>
      </c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28">
        <f t="shared" si="8"/>
        <v>130</v>
      </c>
    </row>
    <row r="29" spans="1:30" s="37" customFormat="1" ht="18.75" customHeight="1" x14ac:dyDescent="0.25">
      <c r="A29" s="25" t="s">
        <v>48</v>
      </c>
      <c r="B29" s="29" t="s">
        <v>49</v>
      </c>
      <c r="C29" s="27">
        <f t="shared" si="1"/>
        <v>33.6</v>
      </c>
      <c r="D29" s="27">
        <f t="shared" si="1"/>
        <v>12.200000000000001</v>
      </c>
      <c r="E29" s="27">
        <f>D29/C29%</f>
        <v>36.30952380952381</v>
      </c>
      <c r="F29" s="30">
        <v>2.2999999999999998</v>
      </c>
      <c r="G29" s="30"/>
      <c r="H29" s="30">
        <v>18.100000000000001</v>
      </c>
      <c r="I29" s="30">
        <v>10.4</v>
      </c>
      <c r="J29" s="30">
        <v>13.2</v>
      </c>
      <c r="K29" s="30">
        <v>1.8</v>
      </c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28">
        <f t="shared" si="8"/>
        <v>21.4</v>
      </c>
    </row>
    <row r="30" spans="1:30" s="37" customFormat="1" x14ac:dyDescent="0.25">
      <c r="A30" s="25" t="s">
        <v>50</v>
      </c>
      <c r="B30" s="29" t="s">
        <v>51</v>
      </c>
      <c r="C30" s="27">
        <f t="shared" si="1"/>
        <v>28.1</v>
      </c>
      <c r="D30" s="27">
        <f t="shared" si="1"/>
        <v>13.1</v>
      </c>
      <c r="E30" s="27">
        <f>D30/C30%</f>
        <v>46.619217081850529</v>
      </c>
      <c r="F30" s="30">
        <v>9.4</v>
      </c>
      <c r="G30" s="30"/>
      <c r="H30" s="30">
        <v>9.3000000000000007</v>
      </c>
      <c r="I30" s="30"/>
      <c r="J30" s="30">
        <v>9.4</v>
      </c>
      <c r="K30" s="30">
        <v>13.1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28">
        <f t="shared" si="8"/>
        <v>15.000000000000002</v>
      </c>
    </row>
    <row r="31" spans="1:30" s="37" customFormat="1" ht="20.25" customHeight="1" x14ac:dyDescent="0.25">
      <c r="A31" s="25" t="s">
        <v>52</v>
      </c>
      <c r="B31" s="29" t="s">
        <v>53</v>
      </c>
      <c r="C31" s="27">
        <f t="shared" si="1"/>
        <v>5.6000000000000005</v>
      </c>
      <c r="D31" s="27">
        <f t="shared" si="1"/>
        <v>5.4</v>
      </c>
      <c r="E31" s="27">
        <f>D31/C31%</f>
        <v>96.428571428571416</v>
      </c>
      <c r="F31" s="30">
        <v>4.7</v>
      </c>
      <c r="G31" s="30">
        <v>4.7</v>
      </c>
      <c r="H31" s="30">
        <v>0.4</v>
      </c>
      <c r="I31" s="30">
        <v>0.4</v>
      </c>
      <c r="J31" s="30">
        <v>0.5</v>
      </c>
      <c r="K31" s="30">
        <v>0.3</v>
      </c>
      <c r="L31" s="30"/>
      <c r="M31" s="34"/>
      <c r="N31" s="34"/>
      <c r="O31" s="34"/>
      <c r="P31" s="34"/>
      <c r="Q31" s="34"/>
      <c r="R31" s="30"/>
      <c r="S31" s="34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28">
        <f t="shared" si="8"/>
        <v>0.20000000000000018</v>
      </c>
    </row>
    <row r="32" spans="1:30" s="37" customFormat="1" ht="22.5" customHeight="1" x14ac:dyDescent="0.25">
      <c r="A32" s="25" t="s">
        <v>54</v>
      </c>
      <c r="B32" s="29" t="s">
        <v>55</v>
      </c>
      <c r="C32" s="27">
        <f t="shared" si="1"/>
        <v>34.200000000000003</v>
      </c>
      <c r="D32" s="27">
        <f t="shared" si="1"/>
        <v>34.200000000000003</v>
      </c>
      <c r="E32" s="27">
        <f>D32/C32%</f>
        <v>100</v>
      </c>
      <c r="F32" s="30">
        <v>34.200000000000003</v>
      </c>
      <c r="G32" s="30">
        <v>34.200000000000003</v>
      </c>
      <c r="H32" s="30"/>
      <c r="I32" s="30"/>
      <c r="J32" s="30"/>
      <c r="K32" s="30"/>
      <c r="L32" s="34"/>
      <c r="M32" s="34"/>
      <c r="N32" s="34"/>
      <c r="O32" s="34"/>
      <c r="P32" s="34"/>
      <c r="Q32" s="34"/>
      <c r="R32" s="34"/>
      <c r="S32" s="34"/>
      <c r="T32" s="34"/>
      <c r="U32" s="30"/>
      <c r="V32" s="30"/>
      <c r="W32" s="30"/>
      <c r="X32" s="30"/>
      <c r="Y32" s="30"/>
      <c r="Z32" s="30"/>
      <c r="AA32" s="30"/>
      <c r="AB32" s="30"/>
      <c r="AC32" s="30"/>
      <c r="AD32" s="28">
        <f t="shared" si="8"/>
        <v>0</v>
      </c>
    </row>
    <row r="33" spans="1:30" s="37" customFormat="1" ht="19.5" customHeight="1" x14ac:dyDescent="0.25">
      <c r="A33" s="25" t="s">
        <v>56</v>
      </c>
      <c r="B33" s="29" t="s">
        <v>57</v>
      </c>
      <c r="C33" s="27">
        <f t="shared" si="1"/>
        <v>19.5</v>
      </c>
      <c r="D33" s="27">
        <f t="shared" si="1"/>
        <v>7.7</v>
      </c>
      <c r="E33" s="27">
        <f>D33/C33%</f>
        <v>39.487179487179489</v>
      </c>
      <c r="F33" s="30">
        <v>6.5</v>
      </c>
      <c r="G33" s="30"/>
      <c r="H33" s="30">
        <v>6.5</v>
      </c>
      <c r="I33" s="30">
        <v>3.3</v>
      </c>
      <c r="J33" s="30">
        <v>6.5</v>
      </c>
      <c r="K33" s="30">
        <v>4.4000000000000004</v>
      </c>
      <c r="L33" s="34"/>
      <c r="M33" s="34"/>
      <c r="N33" s="34"/>
      <c r="O33" s="34"/>
      <c r="P33" s="30"/>
      <c r="Q33" s="34"/>
      <c r="R33" s="30"/>
      <c r="S33" s="34"/>
      <c r="T33" s="34"/>
      <c r="U33" s="30"/>
      <c r="V33" s="30"/>
      <c r="W33" s="30"/>
      <c r="X33" s="30"/>
      <c r="Y33" s="30"/>
      <c r="Z33" s="30"/>
      <c r="AA33" s="30"/>
      <c r="AB33" s="30"/>
      <c r="AC33" s="30"/>
      <c r="AD33" s="28">
        <f t="shared" si="8"/>
        <v>11.8</v>
      </c>
    </row>
    <row r="34" spans="1:30" s="37" customFormat="1" ht="19.5" customHeight="1" x14ac:dyDescent="0.25">
      <c r="A34" s="25" t="s">
        <v>58</v>
      </c>
      <c r="B34" s="29" t="s">
        <v>59</v>
      </c>
      <c r="C34" s="27">
        <f t="shared" si="1"/>
        <v>75</v>
      </c>
      <c r="D34" s="27">
        <f t="shared" si="1"/>
        <v>37.9</v>
      </c>
      <c r="E34" s="27">
        <f t="shared" ref="E34:E36" si="9">D34/C34%</f>
        <v>50.533333333333331</v>
      </c>
      <c r="F34" s="30">
        <v>25</v>
      </c>
      <c r="G34" s="30"/>
      <c r="H34" s="30">
        <v>25</v>
      </c>
      <c r="I34" s="30">
        <v>37.9</v>
      </c>
      <c r="J34" s="30">
        <v>25</v>
      </c>
      <c r="K34" s="30"/>
      <c r="L34" s="34"/>
      <c r="M34" s="34"/>
      <c r="N34" s="34"/>
      <c r="O34" s="34"/>
      <c r="P34" s="34"/>
      <c r="Q34" s="34"/>
      <c r="R34" s="34"/>
      <c r="S34" s="34"/>
      <c r="T34" s="34"/>
      <c r="U34" s="30"/>
      <c r="V34" s="30"/>
      <c r="W34" s="30"/>
      <c r="X34" s="30"/>
      <c r="Y34" s="30"/>
      <c r="Z34" s="30"/>
      <c r="AA34" s="30"/>
      <c r="AB34" s="30"/>
      <c r="AC34" s="30"/>
      <c r="AD34" s="28">
        <f t="shared" si="8"/>
        <v>37.1</v>
      </c>
    </row>
    <row r="35" spans="1:30" s="37" customFormat="1" ht="19.5" customHeight="1" x14ac:dyDescent="0.25">
      <c r="A35" s="25" t="s">
        <v>60</v>
      </c>
      <c r="B35" s="29" t="s">
        <v>61</v>
      </c>
      <c r="C35" s="27">
        <f t="shared" si="1"/>
        <v>10.3</v>
      </c>
      <c r="D35" s="27">
        <f t="shared" si="1"/>
        <v>9.8000000000000007</v>
      </c>
      <c r="E35" s="27">
        <f t="shared" si="9"/>
        <v>95.145631067961162</v>
      </c>
      <c r="F35" s="30"/>
      <c r="G35" s="30"/>
      <c r="H35" s="30"/>
      <c r="I35" s="30"/>
      <c r="J35" s="30">
        <v>10.3</v>
      </c>
      <c r="K35" s="30">
        <v>9.8000000000000007</v>
      </c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27">
        <f>C35-D35</f>
        <v>0.5</v>
      </c>
    </row>
    <row r="36" spans="1:30" s="37" customFormat="1" ht="19.5" hidden="1" customHeight="1" x14ac:dyDescent="0.25">
      <c r="A36" s="25" t="s">
        <v>62</v>
      </c>
      <c r="B36" s="29" t="s">
        <v>63</v>
      </c>
      <c r="C36" s="27">
        <f t="shared" si="1"/>
        <v>0</v>
      </c>
      <c r="D36" s="27">
        <f t="shared" si="1"/>
        <v>0</v>
      </c>
      <c r="E36" s="27" t="e">
        <f t="shared" si="9"/>
        <v>#DIV/0!</v>
      </c>
      <c r="F36" s="34"/>
      <c r="G36" s="34"/>
      <c r="H36" s="34"/>
      <c r="I36" s="34"/>
      <c r="J36" s="30"/>
      <c r="K36" s="34"/>
      <c r="L36" s="30"/>
      <c r="M36" s="34"/>
      <c r="N36" s="34"/>
      <c r="O36" s="34"/>
      <c r="P36" s="34"/>
      <c r="Q36" s="34"/>
      <c r="R36" s="34"/>
      <c r="S36" s="34"/>
      <c r="T36" s="34"/>
      <c r="U36" s="30"/>
      <c r="V36" s="30"/>
      <c r="W36" s="30"/>
      <c r="X36" s="30"/>
      <c r="Y36" s="30"/>
      <c r="Z36" s="30"/>
      <c r="AA36" s="30"/>
      <c r="AB36" s="30"/>
      <c r="AC36" s="30"/>
      <c r="AD36" s="27">
        <f>C36-D36</f>
        <v>0</v>
      </c>
    </row>
    <row r="37" spans="1:30" s="37" customFormat="1" x14ac:dyDescent="0.25">
      <c r="A37" s="25" t="s">
        <v>64</v>
      </c>
      <c r="B37" s="29" t="s">
        <v>65</v>
      </c>
      <c r="C37" s="27">
        <f t="shared" si="1"/>
        <v>420</v>
      </c>
      <c r="D37" s="27">
        <f t="shared" si="1"/>
        <v>419.5</v>
      </c>
      <c r="E37" s="27">
        <f>D37/C37%</f>
        <v>99.88095238095238</v>
      </c>
      <c r="F37" s="28">
        <f>SUM(F38:F40)</f>
        <v>100</v>
      </c>
      <c r="G37" s="28">
        <f t="shared" ref="G37:O37" si="10">SUM(G38:G40)</f>
        <v>71.5</v>
      </c>
      <c r="H37" s="28">
        <f t="shared" si="10"/>
        <v>120</v>
      </c>
      <c r="I37" s="28">
        <f t="shared" si="10"/>
        <v>110.2</v>
      </c>
      <c r="J37" s="28">
        <f t="shared" si="10"/>
        <v>200</v>
      </c>
      <c r="K37" s="28">
        <f t="shared" si="10"/>
        <v>237.8</v>
      </c>
      <c r="L37" s="28">
        <f t="shared" si="10"/>
        <v>0</v>
      </c>
      <c r="M37" s="28">
        <f t="shared" si="10"/>
        <v>0</v>
      </c>
      <c r="N37" s="28">
        <f t="shared" si="10"/>
        <v>0</v>
      </c>
      <c r="O37" s="28">
        <f t="shared" si="10"/>
        <v>0</v>
      </c>
      <c r="P37" s="28">
        <f t="shared" ref="P37:W37" si="11">SUM(P38:P40)</f>
        <v>0</v>
      </c>
      <c r="Q37" s="28">
        <f t="shared" si="11"/>
        <v>0</v>
      </c>
      <c r="R37" s="28">
        <f t="shared" si="11"/>
        <v>0</v>
      </c>
      <c r="S37" s="28">
        <f t="shared" si="11"/>
        <v>0</v>
      </c>
      <c r="T37" s="28">
        <f t="shared" si="11"/>
        <v>0</v>
      </c>
      <c r="U37" s="28">
        <f t="shared" si="11"/>
        <v>0</v>
      </c>
      <c r="V37" s="28">
        <f t="shared" si="11"/>
        <v>0</v>
      </c>
      <c r="W37" s="28">
        <f t="shared" si="11"/>
        <v>0</v>
      </c>
      <c r="X37" s="28">
        <f t="shared" ref="X37:AC37" si="12">SUM(X38:X40)</f>
        <v>0</v>
      </c>
      <c r="Y37" s="28">
        <f t="shared" si="12"/>
        <v>0</v>
      </c>
      <c r="Z37" s="28">
        <f t="shared" si="12"/>
        <v>0</v>
      </c>
      <c r="AA37" s="28">
        <f t="shared" si="12"/>
        <v>0</v>
      </c>
      <c r="AB37" s="28">
        <f t="shared" si="12"/>
        <v>0</v>
      </c>
      <c r="AC37" s="28">
        <f t="shared" si="12"/>
        <v>0</v>
      </c>
      <c r="AD37" s="28">
        <f t="shared" si="8"/>
        <v>0.5</v>
      </c>
    </row>
    <row r="38" spans="1:30" s="37" customFormat="1" x14ac:dyDescent="0.25">
      <c r="A38" s="25"/>
      <c r="B38" s="29" t="s">
        <v>12</v>
      </c>
      <c r="C38" s="27"/>
      <c r="D38" s="27"/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s="37" customFormat="1" x14ac:dyDescent="0.25">
      <c r="A39" s="25" t="s">
        <v>66</v>
      </c>
      <c r="B39" s="29" t="s">
        <v>67</v>
      </c>
      <c r="C39" s="27">
        <f t="shared" si="1"/>
        <v>420</v>
      </c>
      <c r="D39" s="27">
        <f t="shared" si="1"/>
        <v>419.5</v>
      </c>
      <c r="E39" s="27">
        <f>D39/C39%</f>
        <v>99.88095238095238</v>
      </c>
      <c r="F39" s="30">
        <v>100</v>
      </c>
      <c r="G39" s="30">
        <v>71.5</v>
      </c>
      <c r="H39" s="30">
        <v>120</v>
      </c>
      <c r="I39" s="30">
        <v>110.2</v>
      </c>
      <c r="J39" s="30">
        <v>200</v>
      </c>
      <c r="K39" s="30">
        <v>237.8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28">
        <f>C39-D39</f>
        <v>0.5</v>
      </c>
    </row>
    <row r="40" spans="1:30" s="37" customFormat="1" ht="19.5" hidden="1" customHeight="1" x14ac:dyDescent="0.25">
      <c r="A40" s="25" t="s">
        <v>68</v>
      </c>
      <c r="B40" s="29" t="s">
        <v>69</v>
      </c>
      <c r="C40" s="27">
        <f t="shared" si="1"/>
        <v>0</v>
      </c>
      <c r="D40" s="27">
        <f t="shared" si="1"/>
        <v>0</v>
      </c>
      <c r="E40" s="27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27">
        <f>C40-D40</f>
        <v>0</v>
      </c>
    </row>
    <row r="41" spans="1:30" s="37" customFormat="1" ht="18" customHeight="1" x14ac:dyDescent="0.25">
      <c r="A41" s="21" t="s">
        <v>70</v>
      </c>
      <c r="B41" s="22" t="s">
        <v>71</v>
      </c>
      <c r="C41" s="23">
        <f>F41+H41+J41+L41+N41+P41+R41+T41+V41+X41+Z41+AB41</f>
        <v>0</v>
      </c>
      <c r="D41" s="23">
        <f>G41+I41+K41+M41+O41+Q41+S41+U41+W41+Y41+AA41+AC41</f>
        <v>0</v>
      </c>
      <c r="E41" s="23"/>
      <c r="F41" s="24">
        <f>SUM(F43:F55)</f>
        <v>0</v>
      </c>
      <c r="G41" s="24">
        <f>SUM(G43:G55)</f>
        <v>0</v>
      </c>
      <c r="H41" s="24">
        <f t="shared" ref="H41:V41" si="13">SUM(H43:H55)</f>
        <v>0</v>
      </c>
      <c r="I41" s="24">
        <f t="shared" si="13"/>
        <v>0</v>
      </c>
      <c r="J41" s="24">
        <f t="shared" si="13"/>
        <v>0</v>
      </c>
      <c r="K41" s="24">
        <f t="shared" si="13"/>
        <v>0</v>
      </c>
      <c r="L41" s="24">
        <f>SUM(L43:L55)</f>
        <v>0</v>
      </c>
      <c r="M41" s="24">
        <f t="shared" si="13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Q41" s="24">
        <f t="shared" si="13"/>
        <v>0</v>
      </c>
      <c r="R41" s="24">
        <f>SUM(R43:R55)</f>
        <v>0</v>
      </c>
      <c r="S41" s="24">
        <f t="shared" si="13"/>
        <v>0</v>
      </c>
      <c r="T41" s="24">
        <f t="shared" si="13"/>
        <v>0</v>
      </c>
      <c r="U41" s="24">
        <f t="shared" si="13"/>
        <v>0</v>
      </c>
      <c r="V41" s="24">
        <f t="shared" si="13"/>
        <v>0</v>
      </c>
      <c r="W41" s="24">
        <f>SUM(W43:W55)</f>
        <v>0</v>
      </c>
      <c r="X41" s="24">
        <f t="shared" ref="X41:AC41" si="14">SUM(X43:X55)</f>
        <v>0</v>
      </c>
      <c r="Y41" s="24">
        <f t="shared" si="14"/>
        <v>0</v>
      </c>
      <c r="Z41" s="24">
        <f t="shared" si="14"/>
        <v>0</v>
      </c>
      <c r="AA41" s="24">
        <f t="shared" si="14"/>
        <v>0</v>
      </c>
      <c r="AB41" s="24">
        <f t="shared" si="14"/>
        <v>0</v>
      </c>
      <c r="AC41" s="24">
        <f t="shared" si="14"/>
        <v>0</v>
      </c>
      <c r="AD41" s="24">
        <f>C41-D41</f>
        <v>0</v>
      </c>
    </row>
    <row r="42" spans="1:30" s="37" customFormat="1" x14ac:dyDescent="0.25">
      <c r="A42" s="32"/>
      <c r="B42" s="29" t="s">
        <v>12</v>
      </c>
      <c r="C42" s="27"/>
      <c r="D42" s="27"/>
      <c r="E42" s="27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s="37" customFormat="1" x14ac:dyDescent="0.25">
      <c r="A43" s="32" t="s">
        <v>72</v>
      </c>
      <c r="B43" s="29" t="s">
        <v>73</v>
      </c>
      <c r="C43" s="27">
        <f t="shared" si="1"/>
        <v>0</v>
      </c>
      <c r="D43" s="27">
        <f t="shared" si="1"/>
        <v>0</v>
      </c>
      <c r="E43" s="27"/>
      <c r="F43" s="30"/>
      <c r="G43" s="30"/>
      <c r="H43" s="30"/>
      <c r="I43" s="30"/>
      <c r="J43" s="30"/>
      <c r="K43" s="30"/>
      <c r="L43" s="30"/>
      <c r="M43" s="30"/>
      <c r="N43" s="30"/>
      <c r="O43" s="38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28">
        <f t="shared" ref="AD43:AD55" si="15">C43-D43</f>
        <v>0</v>
      </c>
    </row>
    <row r="44" spans="1:30" s="37" customFormat="1" x14ac:dyDescent="0.25">
      <c r="A44" s="32" t="s">
        <v>74</v>
      </c>
      <c r="B44" s="29" t="s">
        <v>75</v>
      </c>
      <c r="C44" s="27">
        <f t="shared" si="1"/>
        <v>0</v>
      </c>
      <c r="D44" s="27">
        <f t="shared" si="1"/>
        <v>0</v>
      </c>
      <c r="E44" s="27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28">
        <f t="shared" si="15"/>
        <v>0</v>
      </c>
    </row>
    <row r="45" spans="1:30" s="37" customFormat="1" x14ac:dyDescent="0.25">
      <c r="A45" s="32" t="s">
        <v>76</v>
      </c>
      <c r="B45" s="29" t="s">
        <v>77</v>
      </c>
      <c r="C45" s="27">
        <f t="shared" si="1"/>
        <v>0</v>
      </c>
      <c r="D45" s="27">
        <f t="shared" si="1"/>
        <v>0</v>
      </c>
      <c r="E45" s="27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28">
        <f t="shared" si="15"/>
        <v>0</v>
      </c>
    </row>
    <row r="46" spans="1:30" s="37" customFormat="1" ht="37.5" x14ac:dyDescent="0.25">
      <c r="A46" s="32" t="s">
        <v>78</v>
      </c>
      <c r="B46" s="29" t="s">
        <v>79</v>
      </c>
      <c r="C46" s="27">
        <f>F46+H46+J46+L46+N46+P46+R46+T46+V46+X46+Z46+AB46</f>
        <v>0</v>
      </c>
      <c r="D46" s="27">
        <f>G46+I46+K46+M46+O46+Q46+S46+U46+W46+Y46+AA46+AC46</f>
        <v>0</v>
      </c>
      <c r="E46" s="27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28">
        <f t="shared" si="15"/>
        <v>0</v>
      </c>
    </row>
    <row r="47" spans="1:30" s="37" customFormat="1" x14ac:dyDescent="0.25">
      <c r="A47" s="32" t="s">
        <v>80</v>
      </c>
      <c r="B47" s="29" t="s">
        <v>81</v>
      </c>
      <c r="C47" s="27">
        <f t="shared" si="1"/>
        <v>0</v>
      </c>
      <c r="D47" s="27">
        <f t="shared" si="1"/>
        <v>0</v>
      </c>
      <c r="E47" s="27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28">
        <f t="shared" si="15"/>
        <v>0</v>
      </c>
    </row>
    <row r="48" spans="1:30" s="37" customFormat="1" hidden="1" x14ac:dyDescent="0.25">
      <c r="A48" s="32" t="s">
        <v>82</v>
      </c>
      <c r="B48" s="29" t="s">
        <v>83</v>
      </c>
      <c r="C48" s="27">
        <f t="shared" si="1"/>
        <v>0</v>
      </c>
      <c r="D48" s="27">
        <f t="shared" si="1"/>
        <v>0</v>
      </c>
      <c r="E48" s="27" t="e">
        <f t="shared" ref="E48:E60" si="16">D48/C48%</f>
        <v>#DIV/0!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28">
        <f t="shared" si="15"/>
        <v>0</v>
      </c>
    </row>
    <row r="49" spans="1:30" s="37" customFormat="1" ht="19.5" hidden="1" customHeight="1" x14ac:dyDescent="0.25">
      <c r="A49" s="32" t="s">
        <v>84</v>
      </c>
      <c r="B49" s="29"/>
      <c r="C49" s="27">
        <f t="shared" si="1"/>
        <v>0</v>
      </c>
      <c r="D49" s="27">
        <f t="shared" si="1"/>
        <v>0</v>
      </c>
      <c r="E49" s="27" t="e">
        <f t="shared" si="16"/>
        <v>#DIV/0!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28">
        <f t="shared" si="15"/>
        <v>0</v>
      </c>
    </row>
    <row r="50" spans="1:30" s="37" customFormat="1" hidden="1" x14ac:dyDescent="0.25">
      <c r="A50" s="32" t="s">
        <v>85</v>
      </c>
      <c r="B50" s="29"/>
      <c r="C50" s="27">
        <f t="shared" si="1"/>
        <v>0</v>
      </c>
      <c r="D50" s="27">
        <f t="shared" si="1"/>
        <v>0</v>
      </c>
      <c r="E50" s="27" t="e">
        <f t="shared" si="16"/>
        <v>#DIV/0!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28">
        <f t="shared" si="15"/>
        <v>0</v>
      </c>
    </row>
    <row r="51" spans="1:30" s="37" customFormat="1" hidden="1" x14ac:dyDescent="0.25">
      <c r="A51" s="32" t="s">
        <v>86</v>
      </c>
      <c r="B51" s="29"/>
      <c r="C51" s="27">
        <f t="shared" si="1"/>
        <v>0</v>
      </c>
      <c r="D51" s="27">
        <f t="shared" si="1"/>
        <v>0</v>
      </c>
      <c r="E51" s="27" t="e">
        <f t="shared" si="16"/>
        <v>#DIV/0!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28">
        <f t="shared" si="15"/>
        <v>0</v>
      </c>
    </row>
    <row r="52" spans="1:30" s="37" customFormat="1" hidden="1" x14ac:dyDescent="0.25">
      <c r="A52" s="32" t="s">
        <v>87</v>
      </c>
      <c r="B52" s="29"/>
      <c r="C52" s="27">
        <f t="shared" si="1"/>
        <v>0</v>
      </c>
      <c r="D52" s="27">
        <f t="shared" si="1"/>
        <v>0</v>
      </c>
      <c r="E52" s="27" t="e">
        <f t="shared" si="16"/>
        <v>#DIV/0!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28">
        <f t="shared" si="15"/>
        <v>0</v>
      </c>
    </row>
    <row r="53" spans="1:30" s="37" customFormat="1" hidden="1" x14ac:dyDescent="0.25">
      <c r="A53" s="32" t="s">
        <v>88</v>
      </c>
      <c r="B53" s="29"/>
      <c r="C53" s="27">
        <f t="shared" ref="C53:D56" si="17">F53+H53+J53+L53+N53+P53+R53+T53+V53+X53+Z53+AB53</f>
        <v>0</v>
      </c>
      <c r="D53" s="27">
        <f t="shared" si="17"/>
        <v>0</v>
      </c>
      <c r="E53" s="27" t="e">
        <f t="shared" si="16"/>
        <v>#DIV/0!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28">
        <f t="shared" si="15"/>
        <v>0</v>
      </c>
    </row>
    <row r="54" spans="1:30" s="37" customFormat="1" hidden="1" x14ac:dyDescent="0.25">
      <c r="A54" s="32" t="s">
        <v>89</v>
      </c>
      <c r="B54" s="29"/>
      <c r="C54" s="27">
        <f t="shared" si="17"/>
        <v>0</v>
      </c>
      <c r="D54" s="27">
        <f t="shared" si="17"/>
        <v>0</v>
      </c>
      <c r="E54" s="27" t="e">
        <f t="shared" si="16"/>
        <v>#DIV/0!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28">
        <f t="shared" si="15"/>
        <v>0</v>
      </c>
    </row>
    <row r="55" spans="1:30" s="37" customFormat="1" hidden="1" x14ac:dyDescent="0.25">
      <c r="A55" s="32" t="s">
        <v>90</v>
      </c>
      <c r="B55" s="29"/>
      <c r="C55" s="27">
        <f t="shared" si="17"/>
        <v>0</v>
      </c>
      <c r="D55" s="27">
        <f t="shared" si="17"/>
        <v>0</v>
      </c>
      <c r="E55" s="27" t="e">
        <f t="shared" si="16"/>
        <v>#DIV/0!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28">
        <f t="shared" si="15"/>
        <v>0</v>
      </c>
    </row>
    <row r="56" spans="1:30" s="37" customFormat="1" ht="29.25" customHeight="1" x14ac:dyDescent="0.25">
      <c r="A56" s="21"/>
      <c r="B56" s="22" t="s">
        <v>91</v>
      </c>
      <c r="C56" s="23">
        <f>F56+H56+J56+L56+N56+P56+R56+T56+V56+X56+Z56+AB56</f>
        <v>6862.2999999999993</v>
      </c>
      <c r="D56" s="23">
        <f>G56+I56+K56+M56+O56+Q56+S56+U56+W56+Y56+AA56+AC56</f>
        <v>5661.3000000000011</v>
      </c>
      <c r="E56" s="23">
        <f>D56/C56%</f>
        <v>82.498579193564865</v>
      </c>
      <c r="F56" s="23">
        <f>F41+F7</f>
        <v>2337.2999999999997</v>
      </c>
      <c r="G56" s="23">
        <f t="shared" ref="G56:AE56" si="18">G41+G7</f>
        <v>1281.2</v>
      </c>
      <c r="H56" s="23">
        <f t="shared" si="18"/>
        <v>2275</v>
      </c>
      <c r="I56" s="23">
        <f t="shared" si="18"/>
        <v>2285.1</v>
      </c>
      <c r="J56" s="23">
        <f t="shared" si="18"/>
        <v>2250</v>
      </c>
      <c r="K56" s="23">
        <f t="shared" si="18"/>
        <v>2095.0000000000005</v>
      </c>
      <c r="L56" s="23">
        <f t="shared" si="18"/>
        <v>0</v>
      </c>
      <c r="M56" s="23">
        <f t="shared" si="18"/>
        <v>0</v>
      </c>
      <c r="N56" s="23">
        <f t="shared" si="18"/>
        <v>0</v>
      </c>
      <c r="O56" s="23">
        <f t="shared" si="18"/>
        <v>0</v>
      </c>
      <c r="P56" s="23">
        <f t="shared" si="18"/>
        <v>0</v>
      </c>
      <c r="Q56" s="23">
        <f t="shared" si="18"/>
        <v>0</v>
      </c>
      <c r="R56" s="23">
        <f t="shared" si="18"/>
        <v>0</v>
      </c>
      <c r="S56" s="23">
        <f t="shared" si="18"/>
        <v>0</v>
      </c>
      <c r="T56" s="23">
        <f t="shared" si="18"/>
        <v>0</v>
      </c>
      <c r="U56" s="23">
        <f t="shared" si="18"/>
        <v>0</v>
      </c>
      <c r="V56" s="23">
        <f t="shared" si="18"/>
        <v>0</v>
      </c>
      <c r="W56" s="23">
        <f t="shared" si="18"/>
        <v>0</v>
      </c>
      <c r="X56" s="23">
        <f t="shared" si="18"/>
        <v>0</v>
      </c>
      <c r="Y56" s="23">
        <f t="shared" si="18"/>
        <v>0</v>
      </c>
      <c r="Z56" s="23">
        <f t="shared" si="18"/>
        <v>0</v>
      </c>
      <c r="AA56" s="23">
        <f t="shared" si="18"/>
        <v>0</v>
      </c>
      <c r="AB56" s="23">
        <f t="shared" si="18"/>
        <v>0</v>
      </c>
      <c r="AC56" s="23">
        <f t="shared" si="18"/>
        <v>0</v>
      </c>
      <c r="AD56" s="23">
        <f t="shared" si="18"/>
        <v>1200.9999999999982</v>
      </c>
    </row>
    <row r="57" spans="1:30" x14ac:dyDescent="0.3">
      <c r="A57" s="39" t="s">
        <v>92</v>
      </c>
      <c r="B57" s="40"/>
      <c r="C57" s="40"/>
      <c r="D57" s="40"/>
      <c r="E57" s="41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2" t="s">
        <v>93</v>
      </c>
    </row>
    <row r="58" spans="1:30" x14ac:dyDescent="0.3">
      <c r="A58" s="39" t="s">
        <v>94</v>
      </c>
      <c r="B58" s="43"/>
      <c r="C58" s="43"/>
      <c r="D58" s="43"/>
      <c r="E58" s="43"/>
      <c r="F58" s="43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2" t="s">
        <v>95</v>
      </c>
    </row>
    <row r="59" spans="1:30" ht="12.75" x14ac:dyDescent="0.2">
      <c r="A59" s="2"/>
      <c r="AD59" s="2"/>
    </row>
    <row r="61" spans="1:30" x14ac:dyDescent="0.3">
      <c r="D61" s="45"/>
    </row>
  </sheetData>
  <mergeCells count="20">
    <mergeCell ref="V5:W5"/>
    <mergeCell ref="X5:Y5"/>
    <mergeCell ref="Z5:AA5"/>
    <mergeCell ref="AB5:AC5"/>
    <mergeCell ref="J5:K5"/>
    <mergeCell ref="L5:M5"/>
    <mergeCell ref="N5:O5"/>
    <mergeCell ref="P5:Q5"/>
    <mergeCell ref="R5:S5"/>
    <mergeCell ref="T5:U5"/>
    <mergeCell ref="A1:AD1"/>
    <mergeCell ref="A2:AD2"/>
    <mergeCell ref="A3:AD3"/>
    <mergeCell ref="A4:A6"/>
    <mergeCell ref="B4:B6"/>
    <mergeCell ref="C4:E5"/>
    <mergeCell ref="F4:AC4"/>
    <mergeCell ref="AD4:AD6"/>
    <mergeCell ref="F5:G5"/>
    <mergeCell ref="H5:I5"/>
  </mergeCells>
  <pageMargins left="0.6361607142857143" right="0.21205357142857142" top="0.24" bottom="0.17812500000000001" header="0.16" footer="0.16"/>
  <pageSetup paperSize="9" scale="76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1кв 2018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Андрик</dc:creator>
  <cp:lastModifiedBy>Андрик</cp:lastModifiedBy>
  <cp:lastPrinted>2018-04-02T08:00:41Z</cp:lastPrinted>
  <dcterms:created xsi:type="dcterms:W3CDTF">2018-04-02T08:00:36Z</dcterms:created>
  <dcterms:modified xsi:type="dcterms:W3CDTF">2018-04-02T08:01:35Z</dcterms:modified>
</cp:coreProperties>
</file>