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0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<sst xmlns="http://schemas.openxmlformats.org/spreadsheetml/2006/main" count="63" uniqueCount="54">
  <si>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назва комунального підприємства</t>
  </si>
  <si>
    <t>№ з/п</t>
  </si>
  <si>
    <t>Назва видатків, об"єктів</t>
  </si>
  <si>
    <t>план</t>
  </si>
  <si>
    <t>виконано</t>
  </si>
  <si>
    <t>% виконання</t>
  </si>
  <si>
    <t>в тому числі</t>
  </si>
  <si>
    <t>січень</t>
  </si>
  <si>
    <t>лютий</t>
  </si>
  <si>
    <t>березень</t>
  </si>
  <si>
    <t>Заробітна плата</t>
  </si>
  <si>
    <t>Нарахування на заробітну плату</t>
  </si>
  <si>
    <t>Матеріали-всього</t>
  </si>
  <si>
    <t>з них</t>
  </si>
  <si>
    <t>паливо-мастильні матеріали</t>
  </si>
  <si>
    <t>Оплата послуг (крім комунальних)-всього</t>
  </si>
  <si>
    <t>ВСЬОГО</t>
  </si>
  <si>
    <t>Керівник</t>
  </si>
  <si>
    <t>тис.грн.</t>
  </si>
  <si>
    <t>1.1</t>
  </si>
  <si>
    <t>1.2</t>
  </si>
  <si>
    <t>1.3</t>
  </si>
  <si>
    <t>1.3.1</t>
  </si>
  <si>
    <t>1.3.2</t>
  </si>
  <si>
    <t>1.3.3</t>
  </si>
  <si>
    <t>1.3.4</t>
  </si>
  <si>
    <t>1.3.5</t>
  </si>
  <si>
    <t>1.3.6</t>
  </si>
  <si>
    <t>1.5</t>
  </si>
  <si>
    <t>1.5.1</t>
  </si>
  <si>
    <t>1.5.2</t>
  </si>
  <si>
    <t>1.5.3</t>
  </si>
  <si>
    <t>Видатки (благоустрій, зовнішнє освітлення, утримання цвинтарів, поховання безрідних, тощо)-всього</t>
  </si>
  <si>
    <t>1.3.7</t>
  </si>
  <si>
    <t>підпис</t>
  </si>
  <si>
    <t>Додаток 1</t>
  </si>
  <si>
    <t>Комунальне підприємство "Спеціалізована Агенція ритуал " Павлоградської міської ради</t>
  </si>
  <si>
    <t>І квартал 2018 року</t>
  </si>
  <si>
    <t>Ремонт автомобіля ГАЗЕЛь</t>
  </si>
  <si>
    <t>Політілен</t>
  </si>
  <si>
    <t>Розміщення сміття</t>
  </si>
  <si>
    <t>Плита бетонна</t>
  </si>
  <si>
    <t>Цемент</t>
  </si>
  <si>
    <t>Розробка проектів землеустрою</t>
  </si>
  <si>
    <t>Звіт про використання бюджетних коштів за І квартал 2018</t>
  </si>
  <si>
    <t>Дубовськой А.Р</t>
  </si>
  <si>
    <t>Страхування авто</t>
  </si>
  <si>
    <t>Спилювання  дерев</t>
  </si>
  <si>
    <t>1.5.4</t>
  </si>
  <si>
    <t>Автопослуги</t>
  </si>
  <si>
    <t>1.5.5</t>
  </si>
  <si>
    <t>Ритуальна атрибутика  для поховання безрідних</t>
  </si>
  <si>
    <t>Стовп  бетоний</t>
  </si>
  <si>
    <t>Рукавиці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</si>
</sst>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_р_._-;\-* #,##0.0_р_._-;_-* &quot;-&quot;??_р_._-;_-@_-"/>
    <numFmt numFmtId="179" formatCode="_-* #,##0_р_._-;\-* #,##0_р_._-;_-* &quot;-&quot;??_р_._-;_-@_-"/>
  </numFmts>
  <fonts count="2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justify"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justify" vertical="center"/>
    </xf>
    <xf numFmtId="0" fontId="8" fillId="0" borderId="12" xfId="0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4" fillId="0" borderId="13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 horizont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9" fillId="0" borderId="0" xfId="0" applyFont="1" applyAlignment="1">
      <alignment/>
    </xf>
    <xf numFmtId="49" fontId="5" fillId="24" borderId="13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justify" vertical="center"/>
    </xf>
    <xf numFmtId="0" fontId="5" fillId="24" borderId="10" xfId="0" applyFont="1" applyFill="1" applyBorder="1" applyAlignment="1">
      <alignment/>
    </xf>
    <xf numFmtId="0" fontId="9" fillId="24" borderId="0" xfId="0" applyFont="1" applyFill="1" applyAlignment="1">
      <alignment/>
    </xf>
    <xf numFmtId="0" fontId="10" fillId="0" borderId="0" xfId="0" applyFont="1" applyAlignment="1">
      <alignment/>
    </xf>
    <xf numFmtId="0" fontId="10" fillId="24" borderId="0" xfId="0" applyFont="1" applyFill="1" applyAlignment="1">
      <alignment/>
    </xf>
    <xf numFmtId="49" fontId="4" fillId="24" borderId="15" xfId="0" applyNumberFormat="1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justify" vertical="center"/>
    </xf>
    <xf numFmtId="0" fontId="4" fillId="24" borderId="16" xfId="0" applyFont="1" applyFill="1" applyBorder="1" applyAlignment="1">
      <alignment/>
    </xf>
    <xf numFmtId="0" fontId="0" fillId="24" borderId="0" xfId="0" applyFill="1" applyAlignment="1">
      <alignment/>
    </xf>
    <xf numFmtId="49" fontId="5" fillId="0" borderId="17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172" fontId="4" fillId="0" borderId="10" xfId="0" applyNumberFormat="1" applyFont="1" applyBorder="1" applyAlignment="1">
      <alignment/>
    </xf>
    <xf numFmtId="172" fontId="4" fillId="24" borderId="16" xfId="0" applyNumberFormat="1" applyFont="1" applyFill="1" applyBorder="1" applyAlignment="1">
      <alignment/>
    </xf>
    <xf numFmtId="172" fontId="5" fillId="0" borderId="10" xfId="0" applyNumberFormat="1" applyFont="1" applyBorder="1" applyAlignment="1">
      <alignment/>
    </xf>
    <xf numFmtId="172" fontId="4" fillId="0" borderId="18" xfId="0" applyNumberFormat="1" applyFont="1" applyBorder="1" applyAlignment="1">
      <alignment/>
    </xf>
    <xf numFmtId="172" fontId="5" fillId="24" borderId="10" xfId="0" applyNumberFormat="1" applyFont="1" applyFill="1" applyBorder="1" applyAlignment="1">
      <alignment/>
    </xf>
    <xf numFmtId="172" fontId="5" fillId="0" borderId="11" xfId="0" applyNumberFormat="1" applyFont="1" applyBorder="1" applyAlignment="1">
      <alignment/>
    </xf>
    <xf numFmtId="172" fontId="5" fillId="0" borderId="12" xfId="0" applyNumberFormat="1" applyFont="1" applyBorder="1" applyAlignment="1">
      <alignment/>
    </xf>
    <xf numFmtId="172" fontId="4" fillId="24" borderId="10" xfId="0" applyNumberFormat="1" applyFont="1" applyFill="1" applyBorder="1" applyAlignment="1">
      <alignment/>
    </xf>
    <xf numFmtId="179" fontId="4" fillId="24" borderId="10" xfId="58" applyNumberFormat="1" applyFont="1" applyFill="1" applyBorder="1" applyAlignment="1">
      <alignment/>
    </xf>
    <xf numFmtId="179" fontId="5" fillId="0" borderId="10" xfId="58" applyNumberFormat="1" applyFont="1" applyBorder="1" applyAlignment="1">
      <alignment/>
    </xf>
    <xf numFmtId="179" fontId="4" fillId="0" borderId="10" xfId="58" applyNumberFormat="1" applyFont="1" applyBorder="1" applyAlignment="1">
      <alignment/>
    </xf>
    <xf numFmtId="179" fontId="5" fillId="24" borderId="10" xfId="58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A3" sqref="A3:K3"/>
    </sheetView>
  </sheetViews>
  <sheetFormatPr defaultColWidth="9.00390625" defaultRowHeight="12.75"/>
  <cols>
    <col min="1" max="1" width="8.875" style="12" customWidth="1"/>
    <col min="2" max="2" width="42.625" style="0" customWidth="1"/>
    <col min="3" max="3" width="11.875" style="0" customWidth="1"/>
    <col min="4" max="4" width="13.875" style="0" customWidth="1"/>
    <col min="5" max="5" width="15.625" style="0" customWidth="1"/>
    <col min="6" max="6" width="14.875" style="0" customWidth="1"/>
    <col min="7" max="7" width="12.00390625" style="0" customWidth="1"/>
    <col min="9" max="9" width="15.25390625" style="0" customWidth="1"/>
    <col min="10" max="10" width="12.75390625" style="0" customWidth="1"/>
    <col min="11" max="11" width="14.25390625" style="0" customWidth="1"/>
  </cols>
  <sheetData>
    <row r="1" spans="1:11" ht="18.75">
      <c r="A1" s="10"/>
      <c r="B1" s="1"/>
      <c r="C1" s="1"/>
      <c r="D1" s="1"/>
      <c r="E1" s="1"/>
      <c r="F1" s="1"/>
      <c r="G1" s="1"/>
      <c r="H1" s="1"/>
      <c r="I1" s="1"/>
      <c r="J1" s="44" t="s">
        <v>35</v>
      </c>
      <c r="K1" s="44"/>
    </row>
    <row r="2" spans="1:11" ht="20.25">
      <c r="A2" s="45" t="s">
        <v>44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21.75" customHeight="1">
      <c r="A3" s="46" t="s">
        <v>36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5.75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25.5" customHeight="1" thickBot="1">
      <c r="A5" s="10"/>
      <c r="B5" s="1"/>
      <c r="C5" s="1"/>
      <c r="D5" s="1"/>
      <c r="E5" s="1"/>
      <c r="F5" s="1"/>
      <c r="G5" s="1"/>
      <c r="H5" s="1"/>
      <c r="I5" s="1"/>
      <c r="J5" s="1"/>
      <c r="K5" s="6" t="s">
        <v>18</v>
      </c>
    </row>
    <row r="6" spans="1:11" ht="15.75">
      <c r="A6" s="48" t="s">
        <v>1</v>
      </c>
      <c r="B6" s="51" t="s">
        <v>2</v>
      </c>
      <c r="C6" s="51" t="s">
        <v>37</v>
      </c>
      <c r="D6" s="51"/>
      <c r="E6" s="51"/>
      <c r="F6" s="51" t="s">
        <v>6</v>
      </c>
      <c r="G6" s="51"/>
      <c r="H6" s="51"/>
      <c r="I6" s="51"/>
      <c r="J6" s="51"/>
      <c r="K6" s="53"/>
    </row>
    <row r="7" spans="1:11" ht="15.75">
      <c r="A7" s="49"/>
      <c r="B7" s="42"/>
      <c r="C7" s="42"/>
      <c r="D7" s="42"/>
      <c r="E7" s="42"/>
      <c r="F7" s="42" t="s">
        <v>7</v>
      </c>
      <c r="G7" s="42"/>
      <c r="H7" s="42" t="s">
        <v>8</v>
      </c>
      <c r="I7" s="42"/>
      <c r="J7" s="42" t="s">
        <v>9</v>
      </c>
      <c r="K7" s="43"/>
    </row>
    <row r="8" spans="1:11" ht="16.5" thickBot="1">
      <c r="A8" s="50"/>
      <c r="B8" s="52"/>
      <c r="C8" s="7" t="s">
        <v>3</v>
      </c>
      <c r="D8" s="7" t="s">
        <v>4</v>
      </c>
      <c r="E8" s="7" t="s">
        <v>5</v>
      </c>
      <c r="F8" s="7" t="s">
        <v>3</v>
      </c>
      <c r="G8" s="7" t="s">
        <v>4</v>
      </c>
      <c r="H8" s="7" t="s">
        <v>3</v>
      </c>
      <c r="I8" s="7" t="s">
        <v>4</v>
      </c>
      <c r="J8" s="7" t="s">
        <v>3</v>
      </c>
      <c r="K8" s="9" t="s">
        <v>4</v>
      </c>
    </row>
    <row r="9" spans="1:11" s="27" customFormat="1" ht="75">
      <c r="A9" s="24">
        <v>1</v>
      </c>
      <c r="B9" s="25" t="s">
        <v>32</v>
      </c>
      <c r="C9" s="37">
        <f>F9+H9+J9</f>
        <v>668.2629999999999</v>
      </c>
      <c r="D9" s="37">
        <f>G9+I9+K9</f>
        <v>493.11116</v>
      </c>
      <c r="E9" s="38">
        <f>(D9/C9)*100</f>
        <v>73.78998388359075</v>
      </c>
      <c r="F9" s="26">
        <f aca="true" t="shared" si="0" ref="F9:K9">F10</f>
        <v>145.79999999999998</v>
      </c>
      <c r="G9" s="26">
        <f t="shared" si="0"/>
        <v>92.50000000000001</v>
      </c>
      <c r="H9" s="26">
        <f t="shared" si="0"/>
        <v>224.4</v>
      </c>
      <c r="I9" s="26">
        <f t="shared" si="0"/>
        <v>153.5</v>
      </c>
      <c r="J9" s="31">
        <f t="shared" si="0"/>
        <v>298.063</v>
      </c>
      <c r="K9" s="31">
        <f t="shared" si="0"/>
        <v>247.11115999999998</v>
      </c>
    </row>
    <row r="10" spans="1:11" s="22" customFormat="1" ht="18.75">
      <c r="A10" s="15"/>
      <c r="B10" s="4" t="s">
        <v>6</v>
      </c>
      <c r="C10" s="32">
        <f aca="true" t="shared" si="1" ref="C10:C29">F10+H10+J10</f>
        <v>668.2629999999999</v>
      </c>
      <c r="D10" s="32">
        <f aca="true" t="shared" si="2" ref="D10:D29">G10+I10+K10</f>
        <v>493.11116</v>
      </c>
      <c r="E10" s="39">
        <f aca="true" t="shared" si="3" ref="E10:E30">(D10/C10)*100</f>
        <v>73.78998388359075</v>
      </c>
      <c r="F10" s="16">
        <f aca="true" t="shared" si="4" ref="F10:K10">F11+F12+F13+F22</f>
        <v>145.79999999999998</v>
      </c>
      <c r="G10" s="16">
        <f t="shared" si="4"/>
        <v>92.50000000000001</v>
      </c>
      <c r="H10" s="16">
        <f t="shared" si="4"/>
        <v>224.4</v>
      </c>
      <c r="I10" s="16">
        <f t="shared" si="4"/>
        <v>153.5</v>
      </c>
      <c r="J10" s="32">
        <f t="shared" si="4"/>
        <v>298.063</v>
      </c>
      <c r="K10" s="32">
        <f t="shared" si="4"/>
        <v>247.11115999999998</v>
      </c>
    </row>
    <row r="11" spans="1:11" ht="18.75">
      <c r="A11" s="11" t="s">
        <v>19</v>
      </c>
      <c r="B11" s="2" t="s">
        <v>10</v>
      </c>
      <c r="C11" s="30">
        <f t="shared" si="1"/>
        <v>342.3</v>
      </c>
      <c r="D11" s="30">
        <f t="shared" si="2"/>
        <v>264.90000000000003</v>
      </c>
      <c r="E11" s="40">
        <f t="shared" si="3"/>
        <v>77.38825591586328</v>
      </c>
      <c r="F11" s="3">
        <v>113.5</v>
      </c>
      <c r="G11" s="3">
        <v>75.7</v>
      </c>
      <c r="H11" s="3">
        <v>115.3</v>
      </c>
      <c r="I11" s="3">
        <v>86.9</v>
      </c>
      <c r="J11" s="30">
        <v>113.5</v>
      </c>
      <c r="K11" s="33">
        <v>102.3</v>
      </c>
    </row>
    <row r="12" spans="1:11" ht="18.75">
      <c r="A12" s="11" t="s">
        <v>20</v>
      </c>
      <c r="B12" s="2" t="s">
        <v>11</v>
      </c>
      <c r="C12" s="30">
        <f t="shared" si="1"/>
        <v>74.5</v>
      </c>
      <c r="D12" s="30">
        <f t="shared" si="2"/>
        <v>56.3</v>
      </c>
      <c r="E12" s="40">
        <f t="shared" si="3"/>
        <v>75.57046979865771</v>
      </c>
      <c r="F12" s="3">
        <v>24.7</v>
      </c>
      <c r="G12" s="3">
        <v>16.1</v>
      </c>
      <c r="H12" s="3">
        <v>25.1</v>
      </c>
      <c r="I12" s="3">
        <v>18.5</v>
      </c>
      <c r="J12" s="30">
        <v>24.7</v>
      </c>
      <c r="K12" s="33">
        <v>21.7</v>
      </c>
    </row>
    <row r="13" spans="1:11" s="23" customFormat="1" ht="18.75">
      <c r="A13" s="18" t="s">
        <v>21</v>
      </c>
      <c r="B13" s="19" t="s">
        <v>12</v>
      </c>
      <c r="C13" s="34">
        <f t="shared" si="1"/>
        <v>53.863</v>
      </c>
      <c r="D13" s="34">
        <f t="shared" si="2"/>
        <v>8.1</v>
      </c>
      <c r="E13" s="41">
        <f t="shared" si="3"/>
        <v>15.038152349479233</v>
      </c>
      <c r="F13" s="20">
        <f aca="true" t="shared" si="5" ref="F13:K13">F14</f>
        <v>4.4</v>
      </c>
      <c r="G13" s="20">
        <f t="shared" si="5"/>
        <v>0</v>
      </c>
      <c r="H13" s="20">
        <f t="shared" si="5"/>
        <v>8</v>
      </c>
      <c r="I13" s="20">
        <f t="shared" si="5"/>
        <v>0</v>
      </c>
      <c r="J13" s="34">
        <f t="shared" si="5"/>
        <v>41.463</v>
      </c>
      <c r="K13" s="34">
        <f t="shared" si="5"/>
        <v>8.1</v>
      </c>
    </row>
    <row r="14" spans="1:11" ht="18.75">
      <c r="A14" s="11"/>
      <c r="B14" s="2" t="s">
        <v>13</v>
      </c>
      <c r="C14" s="30">
        <f t="shared" si="1"/>
        <v>53.863</v>
      </c>
      <c r="D14" s="30">
        <f t="shared" si="2"/>
        <v>8.1</v>
      </c>
      <c r="E14" s="40">
        <f t="shared" si="3"/>
        <v>15.038152349479233</v>
      </c>
      <c r="F14" s="3">
        <f aca="true" t="shared" si="6" ref="F14:K14">SUM(F15:F21)</f>
        <v>4.4</v>
      </c>
      <c r="G14" s="3">
        <f t="shared" si="6"/>
        <v>0</v>
      </c>
      <c r="H14" s="3">
        <f t="shared" si="6"/>
        <v>8</v>
      </c>
      <c r="I14" s="3">
        <f t="shared" si="6"/>
        <v>0</v>
      </c>
      <c r="J14" s="30">
        <f t="shared" si="6"/>
        <v>41.463</v>
      </c>
      <c r="K14" s="30">
        <f t="shared" si="6"/>
        <v>8.1</v>
      </c>
    </row>
    <row r="15" spans="1:11" ht="18.75">
      <c r="A15" s="11" t="s">
        <v>22</v>
      </c>
      <c r="B15" s="2" t="s">
        <v>14</v>
      </c>
      <c r="C15" s="30">
        <f t="shared" si="1"/>
        <v>27.700000000000003</v>
      </c>
      <c r="D15" s="30">
        <f t="shared" si="2"/>
        <v>8.1</v>
      </c>
      <c r="E15" s="40">
        <f t="shared" si="3"/>
        <v>29.241877256317682</v>
      </c>
      <c r="F15" s="3">
        <v>1.4</v>
      </c>
      <c r="G15" s="3"/>
      <c r="H15" s="3">
        <v>7</v>
      </c>
      <c r="I15" s="3"/>
      <c r="J15" s="30">
        <v>19.3</v>
      </c>
      <c r="K15" s="33">
        <v>8.1</v>
      </c>
    </row>
    <row r="16" spans="1:11" ht="18.75">
      <c r="A16" s="11" t="s">
        <v>23</v>
      </c>
      <c r="B16" s="2" t="s">
        <v>53</v>
      </c>
      <c r="C16" s="30">
        <f t="shared" si="1"/>
        <v>3.2</v>
      </c>
      <c r="D16" s="30">
        <f t="shared" si="2"/>
        <v>0</v>
      </c>
      <c r="E16" s="40">
        <f t="shared" si="3"/>
        <v>0</v>
      </c>
      <c r="F16" s="3">
        <v>3</v>
      </c>
      <c r="G16" s="3"/>
      <c r="H16" s="3"/>
      <c r="I16" s="3"/>
      <c r="J16" s="30">
        <v>0.2</v>
      </c>
      <c r="K16" s="33"/>
    </row>
    <row r="17" spans="1:11" ht="18.75">
      <c r="A17" s="11" t="s">
        <v>24</v>
      </c>
      <c r="B17" s="2" t="s">
        <v>39</v>
      </c>
      <c r="C17" s="30">
        <f t="shared" si="1"/>
        <v>2</v>
      </c>
      <c r="D17" s="30">
        <f t="shared" si="2"/>
        <v>0</v>
      </c>
      <c r="E17" s="40">
        <f t="shared" si="3"/>
        <v>0</v>
      </c>
      <c r="F17" s="3"/>
      <c r="G17" s="3"/>
      <c r="H17" s="3">
        <v>1</v>
      </c>
      <c r="I17" s="3"/>
      <c r="J17" s="30">
        <v>1</v>
      </c>
      <c r="K17" s="33"/>
    </row>
    <row r="18" spans="1:11" ht="18.75">
      <c r="A18" s="11" t="s">
        <v>25</v>
      </c>
      <c r="B18" s="2" t="s">
        <v>41</v>
      </c>
      <c r="C18" s="30">
        <f t="shared" si="1"/>
        <v>16.2</v>
      </c>
      <c r="D18" s="30">
        <f t="shared" si="2"/>
        <v>0</v>
      </c>
      <c r="E18" s="40">
        <f t="shared" si="3"/>
        <v>0</v>
      </c>
      <c r="F18" s="3"/>
      <c r="G18" s="3"/>
      <c r="H18" s="3"/>
      <c r="I18" s="3"/>
      <c r="J18" s="30">
        <v>16.2</v>
      </c>
      <c r="K18" s="33"/>
    </row>
    <row r="19" spans="1:11" ht="18.75">
      <c r="A19" s="11" t="s">
        <v>26</v>
      </c>
      <c r="B19" s="2" t="s">
        <v>52</v>
      </c>
      <c r="C19" s="30">
        <f t="shared" si="1"/>
        <v>3.3</v>
      </c>
      <c r="D19" s="30">
        <f t="shared" si="2"/>
        <v>0</v>
      </c>
      <c r="E19" s="40">
        <f t="shared" si="3"/>
        <v>0</v>
      </c>
      <c r="F19" s="3"/>
      <c r="G19" s="3"/>
      <c r="H19" s="3"/>
      <c r="I19" s="3"/>
      <c r="J19" s="30">
        <v>3.3</v>
      </c>
      <c r="K19" s="33"/>
    </row>
    <row r="20" spans="1:11" ht="18.75">
      <c r="A20" s="11" t="s">
        <v>27</v>
      </c>
      <c r="B20" s="2" t="s">
        <v>42</v>
      </c>
      <c r="C20" s="30">
        <f t="shared" si="1"/>
        <v>0.47</v>
      </c>
      <c r="D20" s="30">
        <f t="shared" si="2"/>
        <v>0</v>
      </c>
      <c r="E20" s="40">
        <f t="shared" si="3"/>
        <v>0</v>
      </c>
      <c r="F20" s="3"/>
      <c r="G20" s="3"/>
      <c r="H20" s="3"/>
      <c r="I20" s="3"/>
      <c r="J20" s="30">
        <f>470/1000</f>
        <v>0.47</v>
      </c>
      <c r="K20" s="33"/>
    </row>
    <row r="21" spans="1:11" ht="37.5">
      <c r="A21" s="11" t="s">
        <v>33</v>
      </c>
      <c r="B21" s="2" t="s">
        <v>51</v>
      </c>
      <c r="C21" s="30">
        <f t="shared" si="1"/>
        <v>0.993</v>
      </c>
      <c r="D21" s="30">
        <f t="shared" si="2"/>
        <v>0</v>
      </c>
      <c r="E21" s="40">
        <f t="shared" si="3"/>
        <v>0</v>
      </c>
      <c r="F21" s="3"/>
      <c r="G21" s="3"/>
      <c r="H21" s="3"/>
      <c r="I21" s="3"/>
      <c r="J21" s="30">
        <f>993/1000</f>
        <v>0.993</v>
      </c>
      <c r="K21" s="33"/>
    </row>
    <row r="22" spans="1:11" s="21" customFormat="1" ht="37.5">
      <c r="A22" s="18" t="s">
        <v>28</v>
      </c>
      <c r="B22" s="19" t="s">
        <v>15</v>
      </c>
      <c r="C22" s="34">
        <f t="shared" si="1"/>
        <v>197.60000000000002</v>
      </c>
      <c r="D22" s="34">
        <f t="shared" si="2"/>
        <v>163.81116</v>
      </c>
      <c r="E22" s="41">
        <f t="shared" si="3"/>
        <v>82.90038461538461</v>
      </c>
      <c r="F22" s="20">
        <f aca="true" t="shared" si="7" ref="F22:K22">F23</f>
        <v>3.1999999999999997</v>
      </c>
      <c r="G22" s="20">
        <f t="shared" si="7"/>
        <v>0.7</v>
      </c>
      <c r="H22" s="20">
        <f t="shared" si="7"/>
        <v>76</v>
      </c>
      <c r="I22" s="20">
        <f t="shared" si="7"/>
        <v>48.1</v>
      </c>
      <c r="J22" s="34">
        <f t="shared" si="7"/>
        <v>118.4</v>
      </c>
      <c r="K22" s="34">
        <f t="shared" si="7"/>
        <v>115.01116</v>
      </c>
    </row>
    <row r="23" spans="1:11" s="5" customFormat="1" ht="18.75">
      <c r="A23" s="11"/>
      <c r="B23" s="2" t="s">
        <v>13</v>
      </c>
      <c r="C23" s="30">
        <f t="shared" si="1"/>
        <v>197.60000000000002</v>
      </c>
      <c r="D23" s="30">
        <f t="shared" si="2"/>
        <v>163.81116</v>
      </c>
      <c r="E23" s="40">
        <f t="shared" si="3"/>
        <v>82.90038461538461</v>
      </c>
      <c r="F23" s="3">
        <f aca="true" t="shared" si="8" ref="F23:K23">SUM(F24:F29)</f>
        <v>3.1999999999999997</v>
      </c>
      <c r="G23" s="3">
        <f t="shared" si="8"/>
        <v>0.7</v>
      </c>
      <c r="H23" s="3">
        <f t="shared" si="8"/>
        <v>76</v>
      </c>
      <c r="I23" s="3">
        <f t="shared" si="8"/>
        <v>48.1</v>
      </c>
      <c r="J23" s="30">
        <f t="shared" si="8"/>
        <v>118.4</v>
      </c>
      <c r="K23" s="30">
        <f t="shared" si="8"/>
        <v>115.01116</v>
      </c>
    </row>
    <row r="24" spans="1:11" s="5" customFormat="1" ht="18.75">
      <c r="A24" s="11" t="s">
        <v>29</v>
      </c>
      <c r="B24" s="2" t="s">
        <v>38</v>
      </c>
      <c r="C24" s="30">
        <f t="shared" si="1"/>
        <v>2.3</v>
      </c>
      <c r="D24" s="30">
        <f t="shared" si="2"/>
        <v>0</v>
      </c>
      <c r="E24" s="40">
        <f t="shared" si="3"/>
        <v>0</v>
      </c>
      <c r="F24" s="3">
        <v>2.3</v>
      </c>
      <c r="G24" s="3"/>
      <c r="H24" s="3"/>
      <c r="I24" s="3"/>
      <c r="J24" s="30"/>
      <c r="K24" s="33"/>
    </row>
    <row r="25" spans="1:11" s="5" customFormat="1" ht="18.75">
      <c r="A25" s="11" t="s">
        <v>30</v>
      </c>
      <c r="B25" s="2" t="s">
        <v>46</v>
      </c>
      <c r="C25" s="30">
        <f t="shared" si="1"/>
        <v>0.9</v>
      </c>
      <c r="D25" s="30">
        <f t="shared" si="2"/>
        <v>0.7</v>
      </c>
      <c r="E25" s="40">
        <f t="shared" si="3"/>
        <v>77.77777777777777</v>
      </c>
      <c r="F25" s="3">
        <v>0.9</v>
      </c>
      <c r="G25" s="3">
        <v>0.7</v>
      </c>
      <c r="H25" s="3"/>
      <c r="I25" s="3"/>
      <c r="J25" s="30"/>
      <c r="K25" s="33"/>
    </row>
    <row r="26" spans="1:11" s="5" customFormat="1" ht="18.75">
      <c r="A26" s="11" t="s">
        <v>31</v>
      </c>
      <c r="B26" s="2" t="s">
        <v>47</v>
      </c>
      <c r="C26" s="30">
        <f t="shared" si="1"/>
        <v>99.95167000000001</v>
      </c>
      <c r="D26" s="30">
        <f t="shared" si="2"/>
        <v>97.997</v>
      </c>
      <c r="E26" s="40">
        <f t="shared" si="3"/>
        <v>98.04438485119857</v>
      </c>
      <c r="F26" s="3"/>
      <c r="G26" s="3"/>
      <c r="H26" s="3">
        <v>24.4</v>
      </c>
      <c r="I26" s="3"/>
      <c r="J26" s="30">
        <f>75551.67/1000</f>
        <v>75.55167</v>
      </c>
      <c r="K26" s="33">
        <f>97997/1000</f>
        <v>97.997</v>
      </c>
    </row>
    <row r="27" spans="1:11" s="5" customFormat="1" ht="18.75">
      <c r="A27" s="11" t="s">
        <v>48</v>
      </c>
      <c r="B27" s="2" t="s">
        <v>40</v>
      </c>
      <c r="C27" s="30">
        <f t="shared" si="1"/>
        <v>73.34833</v>
      </c>
      <c r="D27" s="30">
        <f t="shared" si="2"/>
        <v>64.01416</v>
      </c>
      <c r="E27" s="40">
        <f t="shared" si="3"/>
        <v>87.2741887920284</v>
      </c>
      <c r="F27" s="3"/>
      <c r="G27" s="3"/>
      <c r="H27" s="3">
        <v>50.5</v>
      </c>
      <c r="I27" s="3">
        <v>47</v>
      </c>
      <c r="J27" s="30">
        <f>22848.33/1000</f>
        <v>22.84833</v>
      </c>
      <c r="K27" s="33">
        <f>17014.16/1000</f>
        <v>17.01416</v>
      </c>
    </row>
    <row r="28" spans="1:11" s="5" customFormat="1" ht="18.75">
      <c r="A28" s="11" t="s">
        <v>48</v>
      </c>
      <c r="B28" s="2" t="s">
        <v>49</v>
      </c>
      <c r="C28" s="30">
        <f t="shared" si="1"/>
        <v>1.1</v>
      </c>
      <c r="D28" s="30">
        <f t="shared" si="2"/>
        <v>1.1</v>
      </c>
      <c r="E28" s="40">
        <f t="shared" si="3"/>
        <v>100</v>
      </c>
      <c r="F28" s="3"/>
      <c r="G28" s="3"/>
      <c r="H28" s="3">
        <v>1.1</v>
      </c>
      <c r="I28" s="3">
        <v>1.1</v>
      </c>
      <c r="J28" s="30"/>
      <c r="K28" s="33"/>
    </row>
    <row r="29" spans="1:11" s="5" customFormat="1" ht="18.75">
      <c r="A29" s="11" t="s">
        <v>50</v>
      </c>
      <c r="B29" s="2" t="s">
        <v>43</v>
      </c>
      <c r="C29" s="30">
        <f t="shared" si="1"/>
        <v>20</v>
      </c>
      <c r="D29" s="30">
        <f t="shared" si="2"/>
        <v>0</v>
      </c>
      <c r="E29" s="40">
        <f t="shared" si="3"/>
        <v>0</v>
      </c>
      <c r="F29" s="3"/>
      <c r="G29" s="3"/>
      <c r="H29" s="3"/>
      <c r="I29" s="3"/>
      <c r="J29" s="30">
        <f>20000/1000</f>
        <v>20</v>
      </c>
      <c r="K29" s="33"/>
    </row>
    <row r="30" spans="1:11" s="17" customFormat="1" ht="19.5" thickBot="1">
      <c r="A30" s="28"/>
      <c r="B30" s="8" t="s">
        <v>16</v>
      </c>
      <c r="C30" s="32">
        <f>C9</f>
        <v>668.2629999999999</v>
      </c>
      <c r="D30" s="32">
        <f>D9</f>
        <v>493.11116</v>
      </c>
      <c r="E30" s="39">
        <f t="shared" si="3"/>
        <v>73.78998388359075</v>
      </c>
      <c r="F30" s="29"/>
      <c r="G30" s="29"/>
      <c r="H30" s="29"/>
      <c r="I30" s="29"/>
      <c r="J30" s="35"/>
      <c r="K30" s="36"/>
    </row>
    <row r="31" spans="1:11" ht="12.75">
      <c r="A31" s="10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0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8.75">
      <c r="A33" s="10"/>
      <c r="B33" s="6" t="s">
        <v>17</v>
      </c>
      <c r="C33" s="1"/>
      <c r="D33" s="1"/>
      <c r="E33" s="13"/>
      <c r="F33" s="1" t="s">
        <v>45</v>
      </c>
      <c r="G33" s="1"/>
      <c r="H33" s="1"/>
      <c r="I33" s="1"/>
      <c r="J33" s="1"/>
      <c r="K33" s="1"/>
    </row>
    <row r="34" spans="1:11" ht="12.75">
      <c r="A34" s="10"/>
      <c r="B34" s="1"/>
      <c r="C34" s="1"/>
      <c r="D34" s="1"/>
      <c r="E34" s="14" t="s">
        <v>34</v>
      </c>
      <c r="F34" s="1"/>
      <c r="G34" s="1"/>
      <c r="H34" s="1"/>
      <c r="I34" s="1"/>
      <c r="J34" s="1"/>
      <c r="K34" s="1"/>
    </row>
    <row r="35" spans="1:11" ht="12.75">
      <c r="A35" s="10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0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0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0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0"/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sheetProtection/>
  <mergeCells count="11">
    <mergeCell ref="F6:K6"/>
    <mergeCell ref="F7:G7"/>
    <mergeCell ref="H7:I7"/>
    <mergeCell ref="J7:K7"/>
    <mergeCell ref="J1:K1"/>
    <mergeCell ref="A2:K2"/>
    <mergeCell ref="A3:K3"/>
    <mergeCell ref="A4:K4"/>
    <mergeCell ref="A6:A8"/>
    <mergeCell ref="B6:B8"/>
    <mergeCell ref="C6:E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Бондарчук</dc:creator>
  <cp:keywords/>
  <dc:description/>
  <cp:lastModifiedBy>TTT</cp:lastModifiedBy>
  <cp:lastPrinted>2016-03-28T07:58:19Z</cp:lastPrinted>
  <dcterms:created xsi:type="dcterms:W3CDTF">2016-03-28T07:13:45Z</dcterms:created>
  <dcterms:modified xsi:type="dcterms:W3CDTF">2018-04-16T13:49:23Z</dcterms:modified>
  <cp:category/>
  <cp:version/>
  <cp:contentType/>
  <cp:contentStatus/>
</cp:coreProperties>
</file>