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600" windowHeight="8448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'Лист1'!$A$1:$K$226</definedName>
  </definedNames>
  <calcPr fullCalcOnLoad="1"/>
</workbook>
</file>

<file path=xl/sharedStrings.xml><?xml version="1.0" encoding="utf-8"?>
<sst xmlns="http://schemas.openxmlformats.org/spreadsheetml/2006/main" count="271" uniqueCount="231">
  <si>
    <t>№ з/п</t>
  </si>
  <si>
    <t>ПІБ Депутата</t>
  </si>
  <si>
    <t>Види робіт</t>
  </si>
  <si>
    <t>Горбань</t>
  </si>
  <si>
    <t>Аматов</t>
  </si>
  <si>
    <t>Бородіна</t>
  </si>
  <si>
    <t>Абдулова</t>
  </si>
  <si>
    <t>Бочковский</t>
  </si>
  <si>
    <t>Батуринець</t>
  </si>
  <si>
    <t xml:space="preserve"> </t>
  </si>
  <si>
    <t>Жилкіна</t>
  </si>
  <si>
    <t>Зінько</t>
  </si>
  <si>
    <t>Береза</t>
  </si>
  <si>
    <t xml:space="preserve"> ВСЬОГО:</t>
  </si>
  <si>
    <t>грн.</t>
  </si>
  <si>
    <t>Причини не освоєння коштів</t>
  </si>
  <si>
    <t>Всього</t>
  </si>
  <si>
    <t>Громаков</t>
  </si>
  <si>
    <t>Бутенко</t>
  </si>
  <si>
    <t>Карнета</t>
  </si>
  <si>
    <t>Бакала</t>
  </si>
  <si>
    <t>Глинчак</t>
  </si>
  <si>
    <t>Кириченко</t>
  </si>
  <si>
    <t>Ковбаса</t>
  </si>
  <si>
    <t>Ковпак</t>
  </si>
  <si>
    <t>Кравченко</t>
  </si>
  <si>
    <t>Криворучко</t>
  </si>
  <si>
    <t>Кукарін</t>
  </si>
  <si>
    <t>Лаппо</t>
  </si>
  <si>
    <t>Метелиця</t>
  </si>
  <si>
    <t>Назаренко</t>
  </si>
  <si>
    <t>Наумов</t>
  </si>
  <si>
    <t>Петренко</t>
  </si>
  <si>
    <t>Приходько</t>
  </si>
  <si>
    <t>Радіонов</t>
  </si>
  <si>
    <t>Рєзніков</t>
  </si>
  <si>
    <t>Соловйов</t>
  </si>
  <si>
    <t>Тєрєхов</t>
  </si>
  <si>
    <t>Тіщенко</t>
  </si>
  <si>
    <t>Третяк</t>
  </si>
  <si>
    <t>Уманська</t>
  </si>
  <si>
    <t>Чекалін</t>
  </si>
  <si>
    <t>Чернецький</t>
  </si>
  <si>
    <t>Виготовлення ПКД з кап.ремонту внутрішньобудинкових доріг від вул.Центральної до вул.Добролюбова  та в районі вул.Некрасова (УКГБ)</t>
  </si>
  <si>
    <t>Підключення до освітлення будинки по вул.Польова 75,77,81,83</t>
  </si>
  <si>
    <t>Виготовлення ПКД на встановлення системи пожежної вигналізації ЗШ № 6</t>
  </si>
  <si>
    <t>Обробка даху ЗШ № 4</t>
  </si>
  <si>
    <t>Встановлення вікон в математичному класі НВК № 2</t>
  </si>
  <si>
    <t xml:space="preserve">Виконання заходів з протипожежної безпеки ЗШ № 6 </t>
  </si>
  <si>
    <t>Придбання меблів ЗШ № 9</t>
  </si>
  <si>
    <t>Встановлення вікон ДНЗ №18</t>
  </si>
  <si>
    <t>Встановлення дверей в електрощитову ДНЗ № 30</t>
  </si>
  <si>
    <t>Встановлення дверей в електрощитову ДНЗ № 60</t>
  </si>
  <si>
    <t>Придбання металевих дверей ДНЗ № 53</t>
  </si>
  <si>
    <t>Придбання лінолеуму ДНЗ № 18</t>
  </si>
  <si>
    <t>Придбання рушників ДНЗ № 23</t>
  </si>
  <si>
    <t xml:space="preserve">Придбання вертикальних жалюзі на 4 вікна бібліотека сімейного читання №2 "Дім" </t>
  </si>
  <si>
    <t>Поточний ремонт зовнішнього освітлення   КП "Павлоград-Світло" по вул.Гірницька</t>
  </si>
  <si>
    <t>Поточний ремонт зовнішнього освітлення   КП "Павлоград-Світло" по вул.Алексієва</t>
  </si>
  <si>
    <t>Придбання та висадка саджанців дерев по вулДніпровській 340 КП "Затишне місто"</t>
  </si>
  <si>
    <t>Придбання 2 лавок для будинків по вул.Поштова2, Поштова26</t>
  </si>
  <si>
    <t xml:space="preserve">Придбання вуличних бетонних урн - 6720, лавок садово-паркових - 10800 </t>
  </si>
  <si>
    <t>Ремонт доріг вул.  Паркова</t>
  </si>
  <si>
    <t>Придбання 5 м'ячів  для ДЮСШ</t>
  </si>
  <si>
    <t>Придбання 3 ноутбуків ЗШ №7</t>
  </si>
  <si>
    <t>Придбання 4-х ноутбуків ЗШ №3</t>
  </si>
  <si>
    <t>Придбання 2-х ноутбуків ЗШ № 7</t>
  </si>
  <si>
    <t>Багатофункціональний пристрій НВК № 2</t>
  </si>
  <si>
    <t>Придбання інтерактивної дошки та проектору НВК № 14</t>
  </si>
  <si>
    <t>Придбання промислової 6-комфорної електропічі з жарочною шафою ДНЗ №30 "Журавлик"</t>
  </si>
  <si>
    <t xml:space="preserve">КЗ "Павлоградський драматичний театр ім.Б.Є.Захави"придбання проектору </t>
  </si>
  <si>
    <t xml:space="preserve">Придбання каруселі для придомового майданчику по вул.Войнової 9 </t>
  </si>
  <si>
    <t xml:space="preserve">Ремонт покрівлі по вул.Поштова буд.2 </t>
  </si>
  <si>
    <t>Придбання будівельних матеріалів для ремонту кабінету ЗШ № 9</t>
  </si>
  <si>
    <t xml:space="preserve">Придбання принтеру для СЮН </t>
  </si>
  <si>
    <t>Придбання ноутбуку для ЗШ №7</t>
  </si>
  <si>
    <t>Реконструкція театру</t>
  </si>
  <si>
    <t>Придбання весел ФСК ім.В.М.Шкуренко</t>
  </si>
  <si>
    <t>Придбання 8 од.урн для будинків по вул.Преображенська,8,9</t>
  </si>
  <si>
    <t>Поточний ремонт дороги вздовж будинку по вул.Преображенська,5</t>
  </si>
  <si>
    <t>Придбання дитячих майданчиків на прибудинковій території по вул.Дніпровська,595,593,591,597</t>
  </si>
  <si>
    <t>Придбання зі встановленням павільйонів на зупинках громадського транспорту вул.Заводська</t>
  </si>
  <si>
    <t>Придбання інтерактивної дошки для кабінету інформатики молодших класів ЗШ № 11</t>
  </si>
  <si>
    <t>Придбання та встановлення паркану на кладовищі по вул.Дружби КП "Сп Агенція Ритуал"</t>
  </si>
  <si>
    <t>Придбання та висадка саджанців дерев біля ДНЗ № 18 КП "Затишне місто"</t>
  </si>
  <si>
    <t>Придбання тканини для пошиття костюмів Святого Миколая МКДЦ "Мир"</t>
  </si>
  <si>
    <t>Ремонт тротуарних дорожок в ДНЗ №2 "Рукавичка"</t>
  </si>
  <si>
    <t>Придбання та встановлення тіньового навісу на дитячий ігровий майданчик ДНЗ № 2 "Рукавичка"</t>
  </si>
  <si>
    <t>Придбання зовнішніх дверей ДМШ № 1</t>
  </si>
  <si>
    <t>Виготовлення ПКД щодо виконання робіт по влаштування окремого входу в дитячу бібліотеку</t>
  </si>
  <si>
    <t>Придбання двомісних туристичних наметів НВК № 14</t>
  </si>
  <si>
    <t>Придбання двох ліжок з матрацами для кардіологічного відділення МЛ № 4</t>
  </si>
  <si>
    <t>Поточний ремонт вул.Ватутіна,20-а,22</t>
  </si>
  <si>
    <t>Придбання 2-х декоративних підставок "Маки" МКДЦ</t>
  </si>
  <si>
    <t>Придбання кухонних шаф ДНЗ № 11</t>
  </si>
  <si>
    <t>Придбання спортивного інвентарю ДЮСШ</t>
  </si>
  <si>
    <t>Придбання кріплень для відливної системи ДЮСШ</t>
  </si>
  <si>
    <t>Придбання призів переможцям змагань</t>
  </si>
  <si>
    <t>Придбання запчастин для ремонту весел -1000, човна 11000 ФСК Шкуренко</t>
  </si>
  <si>
    <t>Передбачено коштів-35 сесія</t>
  </si>
  <si>
    <t>Передбачено коштів-36сесія</t>
  </si>
  <si>
    <t>Закупівля обладнання для кабінету «Захист Вітчизни» загальноосвітній школі І-ІІІ ступенів № 7</t>
  </si>
  <si>
    <t>Проведення інтернету у КЗ "Павлоградський інклюзивно-ресурсний центр"</t>
  </si>
  <si>
    <t>Придбання та висадка саджанців дерев по вул.Центральна,40,44/50,38,46,42, 36  "Затишне місто"</t>
  </si>
  <si>
    <t>Придбання тканини ЗШ № 8</t>
  </si>
  <si>
    <t>Придбання пневматичної гвинтівки 2 шт. ЗШ 19 кабінету захисту вітчизни</t>
  </si>
  <si>
    <t xml:space="preserve">Придбання гойдалки металевої "Човник" для придомового майданчику по вул.Войнової 9 </t>
  </si>
  <si>
    <t>з 3600000</t>
  </si>
  <si>
    <t xml:space="preserve">Реконструція пішохідної доріжки бруківкою від автобусної зупинки "РТС" до буд. №348 по вул.Дніпровській </t>
  </si>
  <si>
    <t>Придбання  лавок біля будинку вул.Нова, 16</t>
  </si>
  <si>
    <t>Ремонт покрівлі будинку по вул.Поштова,4</t>
  </si>
  <si>
    <t>Перепечай</t>
  </si>
  <si>
    <t>Придбання обладнання в кабінет трудового навчання ЗШ № 15</t>
  </si>
  <si>
    <t>придбання матеріалів для ремонту дитячого павільйону ДНЗ № 6</t>
  </si>
  <si>
    <t>придбання канцтоварів для КЗ «Павлоградський інклюзивно-ресурсний центр»</t>
  </si>
  <si>
    <t>придбання для ДНЗ № 11 двосекційних мийок з  нержавіючої сталі (4шт.)-12800 та змішувачів до мийок (4 шт.) - 3200</t>
  </si>
  <si>
    <t>придбання 4 лавок та 4 урн для встановлення за адресою вул. Дніпровська, 563 - 12000</t>
  </si>
  <si>
    <t xml:space="preserve">поточний ремонт бруківкою території 1-4 під'їздів будинку за адресою вул. Західнодонбаська, 7 - 27000 </t>
  </si>
  <si>
    <t>Передбачено коштів-37сесія</t>
  </si>
  <si>
    <t>Придбання 28 лавок</t>
  </si>
  <si>
    <t>придбання світильників КЗ «Павлоградський інклюзивно-ресурсний центр»</t>
  </si>
  <si>
    <t>Придбання вогнегасників ЗШ № 4 (5шт.)</t>
  </si>
  <si>
    <t>Будівництво розвідувально-експлуатаційної свердловини питної води в районі вул. Малиновського,1,3,                                     вул. Балашовській, 5,9,11</t>
  </si>
  <si>
    <t>матеріали для зовнішнього освітлення КП "Павлоград Світло"</t>
  </si>
  <si>
    <t xml:space="preserve">Поповнення обігових коштів: КП "Павлограджитлосервіс" підготовка житлового фонду до осінньо-зимового періоду -7000 </t>
  </si>
  <si>
    <t>Комп.забезпечення ЗШ № 16</t>
  </si>
  <si>
    <t xml:space="preserve">Облаштування тротуарної доріжки в районі будинку за адресою вул. 35-ї Дивізії, 4  </t>
  </si>
  <si>
    <t xml:space="preserve">Заміна вікон ДНЗ № 15 </t>
  </si>
  <si>
    <t>Облаштування тротуарної доріжки біля будинку за адресою вул Героїв України, 12</t>
  </si>
  <si>
    <t>Придбання 6 лавок для встановлення на прибудинковій території будинку за адресою вул. Сташкова, 27</t>
  </si>
  <si>
    <t>Павлоградський пологовий будинок: придбання пульсоксиметра - 7722, шприцевого дозатора - 21778</t>
  </si>
  <si>
    <t>виконання робіт по грейдуванню вул. Надрічної</t>
  </si>
  <si>
    <t>Розподілено</t>
  </si>
  <si>
    <t>Залишок</t>
  </si>
  <si>
    <t>-</t>
  </si>
  <si>
    <t>Виготовлення ПКД на будівництво трубопроводу водопостачання вул. Селянська, пров. Здоров'я, вул. Франка</t>
  </si>
  <si>
    <t>Поточний ремонт актової зали ЗШ№6 (зі змінами)</t>
  </si>
  <si>
    <t>Придбання вуличних світильників (14 шт.) для ЗШ № 1 -52000</t>
  </si>
  <si>
    <t>Придбання напольного покриття для ЗШ № 1</t>
  </si>
  <si>
    <t>Установка дитячих майданчиків по вул. Центральна, Попова</t>
  </si>
  <si>
    <t>Придбання напольного покриття для Інклюзивно-ресурсного центру</t>
  </si>
  <si>
    <t>Аналіз використання коштів, виділених депутатами міської ради  на 2018 рік</t>
  </si>
  <si>
    <t>придбання спорядження для секції водного туризма ФСК ім. В.М.Шкуренко</t>
  </si>
  <si>
    <t>проведення поточного ремонту їдальні інтернатного відділення ЗШ № 18</t>
  </si>
  <si>
    <t>Придбання неонатальної лампи для пологового будинку</t>
  </si>
  <si>
    <t>Придбання елементів дитячого майданчика</t>
  </si>
  <si>
    <t>Придбання ноутбуку для ПМЛ № 4</t>
  </si>
  <si>
    <t>Встановлення вікон у Павлоградському міському ліцею (зі змінами)</t>
  </si>
  <si>
    <t>Придбання багатофункціонального пристрою для КЗ "ЦПМСД" (зі змінами)</t>
  </si>
  <si>
    <t>Передбачено коштів-38сесія</t>
  </si>
  <si>
    <t>Заміна вікон ДНЗ № 15 (зі змінами)</t>
  </si>
  <si>
    <t>Придбання вікон КПНЗ "ЦПР"</t>
  </si>
  <si>
    <t xml:space="preserve">Заміна вікон в кабінеті хореографії ЗШ № 16 </t>
  </si>
  <si>
    <t>Придбання 5 лавок та 6 урн УКГБ</t>
  </si>
  <si>
    <t xml:space="preserve">Роботи зі спилу дерева по вул. Т.Федоровій,1 </t>
  </si>
  <si>
    <t>Придбання морозильної скрині для ДНЗ № 60</t>
  </si>
  <si>
    <t>Придбання спортивного інвентаря для відділення кікбоксинга ДЮСШ</t>
  </si>
  <si>
    <t>Втановлення вхідних дверей бібліотеки сімейного читання № 5</t>
  </si>
  <si>
    <t xml:space="preserve">Придбання меблів для класу кулінарії ЗШ № 15 </t>
  </si>
  <si>
    <t>Придбання будівельних матеріалів для ДНЗ № 6</t>
  </si>
  <si>
    <t xml:space="preserve">Виконання ямкового ремонту автомобільної дороги вул. Заводська р-н ДК "Ровесник", прибудинкової дороги від будинку по вул. Заводська,29 до ДНЗ № 47 по вул. Кольцева, 8а - 70000 </t>
  </si>
  <si>
    <t xml:space="preserve">Облаштування пішохідної доріжки біля будинку по вул. Заводській, 27 (прохід до ЗШ № 11) - 30000 </t>
  </si>
  <si>
    <t>Придбання дитячих елементів (гойдалки) для встановлення на прибудинковій території будинку за адресою вул. Полтавська, 69</t>
  </si>
  <si>
    <t>Придбання обладнання в кабінет фізичної реабілітації КЗ "Павлоградський інклюзивно-ресурсний центр"</t>
  </si>
  <si>
    <t>Проведення ремонту придомового та міждворового асфальтного покриття за адресами вул. Промислова, 22, 26, 28, 30, 32, 36, 18 та вул. Кравченко, 3, 5</t>
  </si>
  <si>
    <t>Обладнання автобусної зупинки в р-ні заводу ТОВ "ПЗТО"</t>
  </si>
  <si>
    <t>Поточний ремонт асфальтового покриття провулку Покровського</t>
  </si>
  <si>
    <t>Придбання боксерського рингу для СОК "Центра"</t>
  </si>
  <si>
    <t>Виконання робіт по благоустрою пер. Дніпровський на суму 32209,74 грн., вул. Західнодонбаська – 3843,58 грн.</t>
  </si>
  <si>
    <t>Встановлення дитячої каруселі  в загальному дворі по вул.Травневої,1-а, Ватутіна, 20-а</t>
  </si>
  <si>
    <t>Встановлення 6 лавочок зі спинками (2 лавочки-в загальному дворі по вул.Травневої,1-а, Ватутіна, 20-а, 2 лавочки - по вул. Харківській 15-а, 2 лавочки - в двір по вул. Вересневій 20/1)</t>
  </si>
  <si>
    <t>Придбання меблів для облаштування приміщення для хворих дітей   КЗ «Павлоградський інклюзивно-ресурсний центр»</t>
  </si>
  <si>
    <t>Розробка ПКД та виконання робіт (частково) по заміні під'їзних вікон будинку за адресою вул. Ватутіна, 22</t>
  </si>
  <si>
    <t xml:space="preserve">придбання бетонних урн - 1300, лавок садово-паркових - 7700 </t>
  </si>
  <si>
    <t xml:space="preserve">КПНЗ "Інклюзивно-ресурсний центр" придбання кондиціонеру </t>
  </si>
  <si>
    <t xml:space="preserve">заміна пластикового вікна в комп'ютерному класі ЗШ № 8 - 9000 </t>
  </si>
  <si>
    <t>лавок (12 шт.) для установки по вул. Комарова, 9, 19</t>
  </si>
  <si>
    <t>придбання дитячої горки для благоустрою прибудинкової території будинку за адресою вул. Нова, 7</t>
  </si>
  <si>
    <t>облаштування дитячого майданчика за адресою вул. Сташкова, 12а</t>
  </si>
  <si>
    <t xml:space="preserve">придбання мультимедійного проектору для ДМШ № 3 - 5000 </t>
  </si>
  <si>
    <t>придбання урн вуличних бітонних (4шт.)</t>
  </si>
  <si>
    <t>придбання гойдалки дитячої</t>
  </si>
  <si>
    <t xml:space="preserve">придбання лавочок без спинок на бітонній основі для установки по вул. Підгірна, 1/1, 2, 8, 12, 7, 6, 9 </t>
  </si>
  <si>
    <t>придбання дитячих гірок  (2 шт.) по вул. Підгірна, 2, 14</t>
  </si>
  <si>
    <t>придбання пісочниць з кришкою по вул. 35 Дивізії, 4 та віл. Підгірна, 11</t>
  </si>
  <si>
    <t>придбання  рукоходів вул. Підгірна, 11 та 35 Дивізії, 4</t>
  </si>
  <si>
    <t>придбання 2 урн для встановлення біля будинку за адресою Поштова, 2</t>
  </si>
  <si>
    <t>Придбання буд.матеріалів для ДНЗ № 5 (зі змінами)</t>
  </si>
  <si>
    <t>проведення змагань з шахів з нагоди святкування Дня міста</t>
  </si>
  <si>
    <t>проведення змагань серед вихованців ДЮСШ з нагоди святкування Дня міста</t>
  </si>
  <si>
    <t>проведення змагань серед вихованців ФСК ім. В.М. Шкуренко з нагоди святкування Дня міста</t>
  </si>
  <si>
    <t>придбання холодильника для ДНЗ № 18, вик-ня поточного ремонту спортзалу ДНЗ № 18</t>
  </si>
  <si>
    <t>2 лавки зі спинками по вул. Харківська, 76-а</t>
  </si>
  <si>
    <t>придбання бруківки для благоустрою подвір'я ЗШ № 9</t>
  </si>
  <si>
    <t>Придбання елементів дитячого майданчика - 5500 (карусель), 8300 (качелі)</t>
  </si>
  <si>
    <t>ЗШ№ 17: придбання будівельних товарів</t>
  </si>
  <si>
    <t>Утримання мереж зовнішнього освітлення КП "Павлоград-Світло"</t>
  </si>
  <si>
    <t>ДНЗ № 60 "Ювілейний" група 5 придбання вхідних дверей - 5800, ДНЗ № 5 "Ластівка" пот.ремонт  - 20000 (зі змінами)</t>
  </si>
  <si>
    <t>проведення ремонту асфальтового покриття біля під'їзду 6 по вул. Сташкова, 21</t>
  </si>
  <si>
    <t>Придбання ноутбуку-11008,92, принтеру-1991,08 КЗ "ЦПМСД" (зі змінами)</t>
  </si>
  <si>
    <t>Придбання матеріалів для організації роботи  гуртка науково-технічного напряму «Радіоаматор» КПНЗ «Центр позашкільної роботи» (в т.ч. автомати - 10500)</t>
  </si>
  <si>
    <t>Придбання ноутбуку-11008,92, багатофункційного пристрою-7000 та принтеру - 1991,08 (КЗ "ЦПМСД")  зі змінами</t>
  </si>
  <si>
    <t>Придбання ноутбуків, принтеру для КЗ "ЦПМСД" зі змінами</t>
  </si>
  <si>
    <t>Придбання ноутбуку КЗ "ЦПМСД" та принтеру (зі змінами)</t>
  </si>
  <si>
    <t>Придбання ноутбуку, принтеру КЗ "ЦПМСД" (зі змінами)</t>
  </si>
  <si>
    <t xml:space="preserve">ЗШ № № 7:додатково для придбання мультимедійного проектору </t>
  </si>
  <si>
    <t>КЗ «ПМЛ № 4» на придбання холодильника для харчоблоку -10000, каталки медичної металевої для відділення гемодіалізу - 7000,  силіконових подушок для відділення гемодіалізу (6 шт.) – 900</t>
  </si>
  <si>
    <t xml:space="preserve">ПМЛ № 4: придбання каталки зі змінними ношами - 8200, комплектів білизни для відділення гемодіалізу - 5800, штативів медичних - 1000 </t>
  </si>
  <si>
    <t>Придбання ліцензійної ОС Windows (КЗ "ЦПМСД")</t>
  </si>
  <si>
    <t>Придбання буд.матеріалів для ремонту спорт.зали ДЮСШ</t>
  </si>
  <si>
    <t>Облаштування дитячого ігрового майданчика ДНЗ № 30</t>
  </si>
  <si>
    <t>Проведення ямкового ремонту дороги по вул. 35 Дивізії, 4</t>
  </si>
  <si>
    <t>придбання ноутбука для ДНЗ № 11</t>
  </si>
  <si>
    <t>придбання столів та стільців для 4-ї групи ДНЗ № 60</t>
  </si>
  <si>
    <t>встановлення протипожежних дверей ДНЗ № 60</t>
  </si>
  <si>
    <t>Встановлення дверей в електрощитову, полотен міжкімнатних (зі змінами) ДНЗ № 65</t>
  </si>
  <si>
    <t>встановлення протипожежних дверей у електрощитовій ДНЗ № 1</t>
  </si>
  <si>
    <t>укладання бруківки на автобусних зупинках за адресами вул. Прибера, 33, вул. Сковороди, 4</t>
  </si>
  <si>
    <t>придбання ноутбуку для ДНЗ № 1</t>
  </si>
  <si>
    <t>ноутбуку для бібліотеки ЗШ № 3 - 10000</t>
  </si>
  <si>
    <t xml:space="preserve">придбання ігрового комплексу для дитячого майданчика по вул. Сковороди, 11 - 25000 </t>
  </si>
  <si>
    <t>Капремонт вхідного вузла ЗШ № 12</t>
  </si>
  <si>
    <t>Придбання лавок ЗШ № 8 (4 од)</t>
  </si>
  <si>
    <t>придбання комп'ютерів для комп'ютерного класу ЗШ № 6</t>
  </si>
  <si>
    <t>Передбачено коштів-39сесія</t>
  </si>
  <si>
    <t>придбання мультимедійного проектору для ДМШ № 3</t>
  </si>
  <si>
    <t>придбання спортивного інвентарю для зразкового ансамблю танцю "Юність" (МКДЦ)</t>
  </si>
  <si>
    <t>придбання 16-ти комплектів шахових годинників для переможців шахового турніру</t>
  </si>
  <si>
    <t>Профінансовано станом  на 01.10.2018</t>
  </si>
  <si>
    <t>придбання кутового дивану для Павлоградського міського ліцею</t>
  </si>
  <si>
    <t xml:space="preserve">Залишок невикористаних коштів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</si>
</sst>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2"/>
      <name val="Arial Cyr"/>
      <family val="0"/>
    </font>
    <font>
      <sz val="12"/>
      <name val="Times New Roman"/>
      <family val="1"/>
    </font>
    <font>
      <b/>
      <i/>
      <u val="single"/>
      <sz val="36"/>
      <name val="Times New Roman"/>
      <family val="1"/>
    </font>
    <font>
      <i/>
      <u val="single"/>
      <sz val="36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b/>
      <sz val="22"/>
      <color indexed="10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24" borderId="0" xfId="0" applyFill="1" applyAlignment="1">
      <alignment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2" fillId="24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0" fontId="0" fillId="24" borderId="0" xfId="0" applyFill="1" applyAlignment="1">
      <alignment horizontal="center" vertical="center" wrapText="1"/>
    </xf>
    <xf numFmtId="0" fontId="4" fillId="24" borderId="0" xfId="0" applyFont="1" applyFill="1" applyAlignment="1">
      <alignment horizontal="right" wrapText="1"/>
    </xf>
    <xf numFmtId="0" fontId="0" fillId="24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6" fillId="24" borderId="0" xfId="0" applyFont="1" applyFill="1" applyAlignment="1">
      <alignment wrapText="1"/>
    </xf>
    <xf numFmtId="3" fontId="6" fillId="24" borderId="0" xfId="0" applyNumberFormat="1" applyFont="1" applyFill="1" applyAlignment="1">
      <alignment wrapText="1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wrapText="1"/>
    </xf>
    <xf numFmtId="3" fontId="7" fillId="24" borderId="0" xfId="0" applyNumberFormat="1" applyFont="1" applyFill="1" applyAlignment="1">
      <alignment wrapText="1"/>
    </xf>
    <xf numFmtId="0" fontId="8" fillId="24" borderId="0" xfId="0" applyFont="1" applyFill="1" applyAlignment="1">
      <alignment wrapText="1"/>
    </xf>
    <xf numFmtId="0" fontId="10" fillId="24" borderId="0" xfId="0" applyFont="1" applyFill="1" applyAlignment="1">
      <alignment wrapText="1"/>
    </xf>
    <xf numFmtId="4" fontId="10" fillId="24" borderId="0" xfId="0" applyNumberFormat="1" applyFont="1" applyFill="1" applyAlignment="1">
      <alignment wrapText="1"/>
    </xf>
    <xf numFmtId="0" fontId="9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9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wrapText="1"/>
    </xf>
    <xf numFmtId="0" fontId="11" fillId="22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4" fontId="7" fillId="25" borderId="0" xfId="0" applyNumberFormat="1" applyFont="1" applyFill="1" applyAlignment="1">
      <alignment horizontal="center" wrapText="1"/>
    </xf>
    <xf numFmtId="0" fontId="7" fillId="25" borderId="0" xfId="0" applyFont="1" applyFill="1" applyAlignment="1">
      <alignment wrapText="1"/>
    </xf>
    <xf numFmtId="4" fontId="29" fillId="25" borderId="0" xfId="0" applyNumberFormat="1" applyFont="1" applyFill="1" applyAlignment="1">
      <alignment wrapText="1"/>
    </xf>
    <xf numFmtId="0" fontId="30" fillId="25" borderId="0" xfId="0" applyFont="1" applyFill="1" applyAlignment="1">
      <alignment horizontal="center" vertical="center" wrapText="1"/>
    </xf>
    <xf numFmtId="3" fontId="9" fillId="24" borderId="0" xfId="0" applyNumberFormat="1" applyFont="1" applyFill="1" applyAlignment="1">
      <alignment horizontal="right" wrapText="1"/>
    </xf>
    <xf numFmtId="0" fontId="32" fillId="24" borderId="0" xfId="0" applyFont="1" applyFill="1" applyAlignment="1">
      <alignment wrapText="1"/>
    </xf>
    <xf numFmtId="4" fontId="33" fillId="24" borderId="0" xfId="0" applyNumberFormat="1" applyFont="1" applyFill="1" applyAlignment="1">
      <alignment wrapText="1"/>
    </xf>
    <xf numFmtId="3" fontId="33" fillId="24" borderId="0" xfId="0" applyNumberFormat="1" applyFont="1" applyFill="1" applyAlignment="1">
      <alignment wrapText="1"/>
    </xf>
    <xf numFmtId="0" fontId="33" fillId="24" borderId="0" xfId="0" applyFont="1" applyFill="1" applyAlignment="1">
      <alignment wrapText="1"/>
    </xf>
    <xf numFmtId="0" fontId="9" fillId="24" borderId="0" xfId="0" applyFont="1" applyFill="1" applyAlignment="1">
      <alignment horizontal="center" vertical="center" wrapText="1"/>
    </xf>
    <xf numFmtId="3" fontId="7" fillId="26" borderId="0" xfId="0" applyNumberFormat="1" applyFont="1" applyFill="1" applyAlignment="1">
      <alignment horizontal="center" wrapText="1"/>
    </xf>
    <xf numFmtId="0" fontId="10" fillId="11" borderId="10" xfId="0" applyFont="1" applyFill="1" applyBorder="1" applyAlignment="1">
      <alignment horizontal="left" vertical="center" wrapText="1"/>
    </xf>
    <xf numFmtId="3" fontId="11" fillId="11" borderId="10" xfId="0" applyNumberFormat="1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left" vertical="center" wrapText="1"/>
    </xf>
    <xf numFmtId="3" fontId="11" fillId="11" borderId="10" xfId="0" applyNumberFormat="1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vertical="center" wrapText="1"/>
    </xf>
    <xf numFmtId="0" fontId="10" fillId="11" borderId="10" xfId="0" applyFont="1" applyFill="1" applyBorder="1" applyAlignment="1">
      <alignment wrapText="1"/>
    </xf>
    <xf numFmtId="3" fontId="10" fillId="11" borderId="10" xfId="0" applyNumberFormat="1" applyFont="1" applyFill="1" applyBorder="1" applyAlignment="1">
      <alignment horizontal="center" vertical="center" wrapText="1"/>
    </xf>
    <xf numFmtId="3" fontId="11" fillId="11" borderId="10" xfId="0" applyNumberFormat="1" applyFont="1" applyFill="1" applyBorder="1" applyAlignment="1">
      <alignment wrapText="1"/>
    </xf>
    <xf numFmtId="3" fontId="36" fillId="24" borderId="10" xfId="0" applyNumberFormat="1" applyFont="1" applyFill="1" applyBorder="1" applyAlignment="1">
      <alignment horizontal="center" vertical="center" wrapText="1"/>
    </xf>
    <xf numFmtId="4" fontId="36" fillId="11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4" fontId="36" fillId="24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horizontal="center" wrapText="1"/>
    </xf>
    <xf numFmtId="3" fontId="36" fillId="27" borderId="10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justify" vertical="top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top" wrapText="1"/>
    </xf>
    <xf numFmtId="0" fontId="31" fillId="28" borderId="12" xfId="0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justify" vertical="top" wrapText="1"/>
    </xf>
    <xf numFmtId="3" fontId="31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justify" vertical="top" wrapText="1"/>
    </xf>
    <xf numFmtId="0" fontId="36" fillId="24" borderId="10" xfId="0" applyFont="1" applyFill="1" applyBorder="1" applyAlignment="1">
      <alignment horizontal="left" vertical="top" wrapText="1"/>
    </xf>
    <xf numFmtId="0" fontId="31" fillId="28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top" wrapText="1"/>
    </xf>
    <xf numFmtId="0" fontId="38" fillId="28" borderId="12" xfId="0" applyFont="1" applyFill="1" applyBorder="1" applyAlignment="1">
      <alignment horizontal="center" vertical="center" wrapText="1"/>
    </xf>
    <xf numFmtId="0" fontId="39" fillId="22" borderId="1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31" fillId="14" borderId="10" xfId="0" applyFont="1" applyFill="1" applyBorder="1" applyAlignment="1">
      <alignment horizontal="center" vertical="center" wrapText="1"/>
    </xf>
    <xf numFmtId="4" fontId="29" fillId="14" borderId="10" xfId="0" applyNumberFormat="1" applyFont="1" applyFill="1" applyBorder="1" applyAlignment="1">
      <alignment horizontal="center" vertical="center" wrapText="1"/>
    </xf>
    <xf numFmtId="0" fontId="36" fillId="11" borderId="10" xfId="0" applyFont="1" applyFill="1" applyBorder="1" applyAlignment="1">
      <alignment horizontal="center" vertical="center" wrapText="1"/>
    </xf>
    <xf numFmtId="3" fontId="36" fillId="11" borderId="10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8" borderId="12" xfId="0" applyFont="1" applyFill="1" applyBorder="1" applyAlignment="1">
      <alignment horizontal="center" vertical="center" wrapText="1"/>
    </xf>
    <xf numFmtId="0" fontId="31" fillId="28" borderId="13" xfId="0" applyFont="1" applyFill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7" fillId="28" borderId="13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/>
    </xf>
    <xf numFmtId="4" fontId="7" fillId="29" borderId="14" xfId="0" applyNumberFormat="1" applyFont="1" applyFill="1" applyBorder="1" applyAlignment="1">
      <alignment horizontal="center" wrapText="1"/>
    </xf>
    <xf numFmtId="0" fontId="0" fillId="29" borderId="15" xfId="0" applyFill="1" applyBorder="1" applyAlignment="1">
      <alignment horizontal="center" wrapText="1"/>
    </xf>
    <xf numFmtId="0" fontId="29" fillId="14" borderId="10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0"/>
  <sheetViews>
    <sheetView tabSelected="1" view="pageBreakPreview" zoomScale="46" zoomScaleNormal="50" zoomScaleSheetLayoutView="46" zoomScalePageLayoutView="0" workbookViewId="0" topLeftCell="A1">
      <pane ySplit="4" topLeftCell="BM5" activePane="bottomLeft" state="frozen"/>
      <selection pane="topLeft" activeCell="A1" sqref="A1"/>
      <selection pane="bottomLeft" activeCell="K4" sqref="K4"/>
    </sheetView>
  </sheetViews>
  <sheetFormatPr defaultColWidth="9.00390625" defaultRowHeight="12.75"/>
  <cols>
    <col min="1" max="1" width="6.875" style="19" customWidth="1"/>
    <col min="2" max="2" width="26.875" style="36" customWidth="1"/>
    <col min="3" max="3" width="63.125" style="16" customWidth="1"/>
    <col min="4" max="4" width="27.875" style="1" customWidth="1"/>
    <col min="5" max="5" width="25.00390625" style="1" customWidth="1"/>
    <col min="6" max="6" width="24.125" style="1" customWidth="1"/>
    <col min="7" max="7" width="23.875" style="1" customWidth="1"/>
    <col min="8" max="8" width="26.375" style="1" customWidth="1"/>
    <col min="9" max="9" width="17.375" style="1" customWidth="1"/>
    <col min="10" max="10" width="32.25390625" style="7" customWidth="1"/>
    <col min="11" max="11" width="34.625" style="1" customWidth="1"/>
    <col min="12" max="12" width="0.5" style="1" hidden="1" customWidth="1"/>
    <col min="13" max="15" width="9.125" style="1" hidden="1" customWidth="1"/>
    <col min="16" max="16" width="36.625" style="17" customWidth="1"/>
    <col min="17" max="17" width="15.00390625" style="1" bestFit="1" customWidth="1"/>
    <col min="18" max="16384" width="9.125" style="1" customWidth="1"/>
  </cols>
  <sheetData>
    <row r="1" ht="45" customHeight="1"/>
    <row r="2" spans="1:16" ht="45">
      <c r="A2" s="95" t="s">
        <v>141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22.5">
      <c r="K3" s="8" t="s">
        <v>14</v>
      </c>
    </row>
    <row r="4" spans="1:17" ht="45">
      <c r="A4" s="21" t="s">
        <v>0</v>
      </c>
      <c r="B4" s="21" t="s">
        <v>1</v>
      </c>
      <c r="C4" s="21" t="s">
        <v>2</v>
      </c>
      <c r="D4" s="22" t="s">
        <v>99</v>
      </c>
      <c r="E4" s="22" t="s">
        <v>100</v>
      </c>
      <c r="F4" s="22" t="s">
        <v>118</v>
      </c>
      <c r="G4" s="22" t="s">
        <v>149</v>
      </c>
      <c r="H4" s="22" t="s">
        <v>224</v>
      </c>
      <c r="I4" s="22"/>
      <c r="J4" s="70" t="s">
        <v>228</v>
      </c>
      <c r="K4" s="22" t="s">
        <v>230</v>
      </c>
      <c r="L4" s="23"/>
      <c r="M4" s="23"/>
      <c r="N4" s="23"/>
      <c r="O4" s="23"/>
      <c r="P4" s="24" t="s">
        <v>15</v>
      </c>
      <c r="Q4" s="9"/>
    </row>
    <row r="5" spans="1:16" ht="112.5">
      <c r="A5" s="57">
        <v>1</v>
      </c>
      <c r="B5" s="77" t="s">
        <v>6</v>
      </c>
      <c r="C5" s="58" t="s">
        <v>168</v>
      </c>
      <c r="D5" s="46"/>
      <c r="E5" s="46"/>
      <c r="F5" s="47">
        <f>32209.74+3843.58+0.68</f>
        <v>36054</v>
      </c>
      <c r="G5" s="46"/>
      <c r="H5" s="46"/>
      <c r="I5" s="46"/>
      <c r="J5" s="48">
        <v>36053.22</v>
      </c>
      <c r="K5" s="46">
        <f>D5+E5+F5+G5-J5</f>
        <v>0.7799999999988358</v>
      </c>
      <c r="L5" s="5"/>
      <c r="M5" s="5"/>
      <c r="N5" s="5"/>
      <c r="O5" s="5"/>
      <c r="P5" s="38"/>
    </row>
    <row r="6" spans="1:16" ht="84">
      <c r="A6" s="59"/>
      <c r="B6" s="78"/>
      <c r="C6" s="58" t="s">
        <v>147</v>
      </c>
      <c r="D6" s="46"/>
      <c r="E6" s="46"/>
      <c r="F6" s="46">
        <v>40000</v>
      </c>
      <c r="G6" s="46"/>
      <c r="H6" s="46"/>
      <c r="I6" s="46"/>
      <c r="J6" s="48">
        <v>40000</v>
      </c>
      <c r="K6" s="46">
        <f aca="true" t="shared" si="0" ref="K6:K79">D6+E6+F6+G6-J6</f>
        <v>0</v>
      </c>
      <c r="L6" s="5"/>
      <c r="M6" s="5"/>
      <c r="N6" s="5"/>
      <c r="O6" s="5"/>
      <c r="P6" s="38"/>
    </row>
    <row r="7" spans="1:16" ht="56.25">
      <c r="A7" s="59"/>
      <c r="B7" s="78"/>
      <c r="C7" s="58" t="s">
        <v>154</v>
      </c>
      <c r="D7" s="46"/>
      <c r="E7" s="46"/>
      <c r="F7" s="46">
        <v>1400</v>
      </c>
      <c r="G7" s="46"/>
      <c r="H7" s="46"/>
      <c r="I7" s="46"/>
      <c r="J7" s="48">
        <v>1400</v>
      </c>
      <c r="K7" s="46">
        <f t="shared" si="0"/>
        <v>0</v>
      </c>
      <c r="L7" s="5"/>
      <c r="M7" s="5"/>
      <c r="N7" s="5"/>
      <c r="O7" s="5"/>
      <c r="P7" s="38"/>
    </row>
    <row r="8" spans="1:16" ht="56.25">
      <c r="A8" s="59"/>
      <c r="B8" s="78"/>
      <c r="C8" s="58" t="s">
        <v>155</v>
      </c>
      <c r="D8" s="46"/>
      <c r="E8" s="46"/>
      <c r="F8" s="46">
        <v>5990</v>
      </c>
      <c r="G8" s="46"/>
      <c r="H8" s="46"/>
      <c r="I8" s="46"/>
      <c r="J8" s="48">
        <v>5920</v>
      </c>
      <c r="K8" s="46">
        <f t="shared" si="0"/>
        <v>70</v>
      </c>
      <c r="L8" s="5"/>
      <c r="M8" s="5"/>
      <c r="N8" s="5"/>
      <c r="O8" s="5"/>
      <c r="P8" s="38"/>
    </row>
    <row r="9" spans="1:16" ht="56.25">
      <c r="A9" s="59"/>
      <c r="B9" s="80"/>
      <c r="C9" s="58" t="s">
        <v>214</v>
      </c>
      <c r="D9" s="46"/>
      <c r="E9" s="46"/>
      <c r="F9" s="46"/>
      <c r="G9" s="46">
        <v>2000</v>
      </c>
      <c r="H9" s="46"/>
      <c r="I9" s="46"/>
      <c r="J9" s="48">
        <v>0</v>
      </c>
      <c r="K9" s="46">
        <f t="shared" si="0"/>
        <v>2000</v>
      </c>
      <c r="L9" s="5"/>
      <c r="M9" s="5"/>
      <c r="N9" s="5"/>
      <c r="O9" s="5"/>
      <c r="P9" s="38"/>
    </row>
    <row r="10" spans="1:16" s="10" customFormat="1" ht="27.75">
      <c r="A10" s="60"/>
      <c r="B10" s="53" t="s">
        <v>16</v>
      </c>
      <c r="C10" s="61">
        <f>F10+G10</f>
        <v>85444</v>
      </c>
      <c r="D10" s="49"/>
      <c r="E10" s="49"/>
      <c r="F10" s="50">
        <f>F5+F6+F7+F8</f>
        <v>83444</v>
      </c>
      <c r="G10" s="49">
        <f>G9</f>
        <v>2000</v>
      </c>
      <c r="H10" s="49"/>
      <c r="I10" s="49"/>
      <c r="J10" s="49"/>
      <c r="K10" s="46"/>
      <c r="L10" s="2"/>
      <c r="M10" s="2"/>
      <c r="N10" s="2"/>
      <c r="O10" s="2"/>
      <c r="P10" s="39"/>
    </row>
    <row r="11" spans="1:16" ht="84">
      <c r="A11" s="77">
        <v>2</v>
      </c>
      <c r="B11" s="83" t="s">
        <v>4</v>
      </c>
      <c r="C11" s="63" t="s">
        <v>199</v>
      </c>
      <c r="D11" s="46">
        <v>13000</v>
      </c>
      <c r="E11" s="46"/>
      <c r="F11" s="46"/>
      <c r="G11" s="46"/>
      <c r="H11" s="46"/>
      <c r="I11" s="46"/>
      <c r="J11" s="48">
        <v>11986.2</v>
      </c>
      <c r="K11" s="46">
        <f t="shared" si="0"/>
        <v>1013.7999999999993</v>
      </c>
      <c r="L11" s="5"/>
      <c r="M11" s="5"/>
      <c r="N11" s="5"/>
      <c r="O11" s="5"/>
      <c r="P11" s="38"/>
    </row>
    <row r="12" spans="1:16" ht="56.25">
      <c r="A12" s="78"/>
      <c r="B12" s="84"/>
      <c r="C12" s="63" t="s">
        <v>78</v>
      </c>
      <c r="D12" s="46">
        <v>1700</v>
      </c>
      <c r="E12" s="46"/>
      <c r="F12" s="46"/>
      <c r="G12" s="46"/>
      <c r="H12" s="46"/>
      <c r="I12" s="46"/>
      <c r="J12" s="48">
        <v>1700</v>
      </c>
      <c r="K12" s="46">
        <f t="shared" si="0"/>
        <v>0</v>
      </c>
      <c r="L12" s="5"/>
      <c r="M12" s="5"/>
      <c r="N12" s="5"/>
      <c r="O12" s="5"/>
      <c r="P12" s="38"/>
    </row>
    <row r="13" spans="1:16" ht="56.25">
      <c r="A13" s="78"/>
      <c r="B13" s="84"/>
      <c r="C13" s="63" t="s">
        <v>79</v>
      </c>
      <c r="D13" s="46">
        <v>45300</v>
      </c>
      <c r="E13" s="46"/>
      <c r="F13" s="46"/>
      <c r="G13" s="46"/>
      <c r="H13" s="46"/>
      <c r="I13" s="46"/>
      <c r="J13" s="48">
        <v>45300</v>
      </c>
      <c r="K13" s="46">
        <f t="shared" si="0"/>
        <v>0</v>
      </c>
      <c r="L13" s="5"/>
      <c r="M13" s="5"/>
      <c r="N13" s="5"/>
      <c r="O13" s="5"/>
      <c r="P13" s="38"/>
    </row>
    <row r="14" spans="1:16" ht="84">
      <c r="A14" s="78"/>
      <c r="B14" s="93"/>
      <c r="C14" s="63" t="s">
        <v>80</v>
      </c>
      <c r="D14" s="46">
        <v>40000</v>
      </c>
      <c r="E14" s="46"/>
      <c r="F14" s="46"/>
      <c r="G14" s="46"/>
      <c r="H14" s="46"/>
      <c r="I14" s="46"/>
      <c r="J14" s="48">
        <v>40000</v>
      </c>
      <c r="K14" s="46">
        <f t="shared" si="0"/>
        <v>0</v>
      </c>
      <c r="L14" s="5"/>
      <c r="M14" s="5"/>
      <c r="N14" s="5"/>
      <c r="O14" s="5"/>
      <c r="P14" s="38"/>
    </row>
    <row r="15" spans="1:16" s="10" customFormat="1" ht="27.75">
      <c r="A15" s="82"/>
      <c r="B15" s="57" t="s">
        <v>16</v>
      </c>
      <c r="C15" s="64">
        <f>D15</f>
        <v>100000</v>
      </c>
      <c r="D15" s="49">
        <f>SUM(D11:D14)</f>
        <v>100000</v>
      </c>
      <c r="E15" s="49"/>
      <c r="F15" s="49"/>
      <c r="G15" s="49"/>
      <c r="H15" s="49"/>
      <c r="I15" s="49"/>
      <c r="J15" s="49"/>
      <c r="K15" s="46"/>
      <c r="L15" s="6"/>
      <c r="M15" s="6"/>
      <c r="N15" s="6"/>
      <c r="O15" s="6"/>
      <c r="P15" s="39"/>
    </row>
    <row r="16" spans="1:16" ht="112.5">
      <c r="A16" s="86">
        <v>3</v>
      </c>
      <c r="B16" s="77" t="s">
        <v>20</v>
      </c>
      <c r="C16" s="58" t="s">
        <v>215</v>
      </c>
      <c r="D16" s="46">
        <v>10000</v>
      </c>
      <c r="E16" s="46"/>
      <c r="F16" s="46"/>
      <c r="G16" s="46"/>
      <c r="H16" s="46"/>
      <c r="I16" s="46"/>
      <c r="J16" s="48">
        <v>6254</v>
      </c>
      <c r="K16" s="46">
        <f t="shared" si="0"/>
        <v>3746</v>
      </c>
      <c r="L16" s="5"/>
      <c r="M16" s="5"/>
      <c r="N16" s="5"/>
      <c r="O16" s="5"/>
      <c r="P16" s="38"/>
    </row>
    <row r="17" spans="1:16" ht="84">
      <c r="A17" s="86"/>
      <c r="B17" s="78"/>
      <c r="C17" s="58" t="s">
        <v>106</v>
      </c>
      <c r="D17" s="46">
        <v>4000</v>
      </c>
      <c r="E17" s="46"/>
      <c r="F17" s="46"/>
      <c r="G17" s="46"/>
      <c r="H17" s="46"/>
      <c r="I17" s="46"/>
      <c r="J17" s="48">
        <v>0</v>
      </c>
      <c r="K17" s="46">
        <f t="shared" si="0"/>
        <v>4000</v>
      </c>
      <c r="L17" s="5"/>
      <c r="M17" s="5"/>
      <c r="N17" s="5"/>
      <c r="O17" s="5"/>
      <c r="P17" s="38"/>
    </row>
    <row r="18" spans="1:16" ht="84">
      <c r="A18" s="86"/>
      <c r="B18" s="78"/>
      <c r="C18" s="58" t="s">
        <v>105</v>
      </c>
      <c r="D18" s="46">
        <v>8400</v>
      </c>
      <c r="E18" s="46"/>
      <c r="F18" s="46"/>
      <c r="G18" s="46"/>
      <c r="H18" s="46"/>
      <c r="I18" s="46"/>
      <c r="J18" s="48">
        <v>8400</v>
      </c>
      <c r="K18" s="46">
        <f t="shared" si="0"/>
        <v>0</v>
      </c>
      <c r="L18" s="5"/>
      <c r="M18" s="5"/>
      <c r="N18" s="5"/>
      <c r="O18" s="5"/>
      <c r="P18" s="38"/>
    </row>
    <row r="19" spans="1:16" ht="84">
      <c r="A19" s="86"/>
      <c r="B19" s="82"/>
      <c r="C19" s="58" t="s">
        <v>71</v>
      </c>
      <c r="D19" s="46">
        <v>9000</v>
      </c>
      <c r="E19" s="46"/>
      <c r="F19" s="46"/>
      <c r="G19" s="46"/>
      <c r="H19" s="46"/>
      <c r="I19" s="46"/>
      <c r="J19" s="48">
        <v>9000</v>
      </c>
      <c r="K19" s="46">
        <f t="shared" si="0"/>
        <v>0</v>
      </c>
      <c r="L19" s="5"/>
      <c r="M19" s="5"/>
      <c r="N19" s="5"/>
      <c r="O19" s="5"/>
      <c r="P19" s="38"/>
    </row>
    <row r="20" spans="1:16" ht="27.75">
      <c r="A20" s="86"/>
      <c r="B20" s="53" t="s">
        <v>16</v>
      </c>
      <c r="C20" s="64">
        <f>D20</f>
        <v>31400</v>
      </c>
      <c r="D20" s="49">
        <f>D16+D17+D18+D19</f>
        <v>31400</v>
      </c>
      <c r="E20" s="46"/>
      <c r="F20" s="46"/>
      <c r="G20" s="46"/>
      <c r="H20" s="46"/>
      <c r="I20" s="46"/>
      <c r="J20" s="48"/>
      <c r="K20" s="46"/>
      <c r="L20" s="5"/>
      <c r="M20" s="5"/>
      <c r="N20" s="5"/>
      <c r="O20" s="5"/>
      <c r="P20" s="38"/>
    </row>
    <row r="21" spans="1:16" ht="56.25">
      <c r="A21" s="77">
        <v>4</v>
      </c>
      <c r="B21" s="77" t="s">
        <v>8</v>
      </c>
      <c r="C21" s="58" t="s">
        <v>216</v>
      </c>
      <c r="D21" s="46"/>
      <c r="E21" s="46"/>
      <c r="F21" s="46"/>
      <c r="G21" s="46">
        <v>10000</v>
      </c>
      <c r="H21" s="46"/>
      <c r="I21" s="46"/>
      <c r="J21" s="48">
        <v>0</v>
      </c>
      <c r="K21" s="46">
        <f t="shared" si="0"/>
        <v>10000</v>
      </c>
      <c r="L21" s="5"/>
      <c r="M21" s="5"/>
      <c r="N21" s="5"/>
      <c r="O21" s="5"/>
      <c r="P21" s="40"/>
    </row>
    <row r="22" spans="1:16" ht="84">
      <c r="A22" s="78"/>
      <c r="B22" s="78"/>
      <c r="C22" s="58" t="s">
        <v>217</v>
      </c>
      <c r="D22" s="46"/>
      <c r="E22" s="46"/>
      <c r="F22" s="46"/>
      <c r="G22" s="46">
        <v>16000</v>
      </c>
      <c r="H22" s="46"/>
      <c r="I22" s="46"/>
      <c r="J22" s="48">
        <v>0</v>
      </c>
      <c r="K22" s="46">
        <f t="shared" si="0"/>
        <v>16000</v>
      </c>
      <c r="L22" s="5"/>
      <c r="M22" s="5"/>
      <c r="N22" s="5"/>
      <c r="O22" s="5"/>
      <c r="P22" s="40"/>
    </row>
    <row r="23" spans="1:16" ht="27.75">
      <c r="A23" s="78"/>
      <c r="B23" s="78"/>
      <c r="C23" s="58" t="s">
        <v>218</v>
      </c>
      <c r="D23" s="46"/>
      <c r="E23" s="46"/>
      <c r="F23" s="46"/>
      <c r="G23" s="46">
        <v>10000</v>
      </c>
      <c r="H23" s="46"/>
      <c r="I23" s="46"/>
      <c r="J23" s="48">
        <v>0</v>
      </c>
      <c r="K23" s="46">
        <f t="shared" si="0"/>
        <v>10000</v>
      </c>
      <c r="L23" s="5"/>
      <c r="M23" s="5"/>
      <c r="N23" s="5"/>
      <c r="O23" s="5"/>
      <c r="P23" s="40"/>
    </row>
    <row r="24" spans="1:16" ht="56.25">
      <c r="A24" s="78"/>
      <c r="B24" s="78"/>
      <c r="C24" s="58" t="s">
        <v>219</v>
      </c>
      <c r="D24" s="46"/>
      <c r="E24" s="46"/>
      <c r="F24" s="46"/>
      <c r="G24" s="46">
        <v>10000</v>
      </c>
      <c r="H24" s="46"/>
      <c r="I24" s="46"/>
      <c r="J24" s="48">
        <v>0</v>
      </c>
      <c r="K24" s="46">
        <f t="shared" si="0"/>
        <v>10000</v>
      </c>
      <c r="L24" s="5"/>
      <c r="M24" s="5"/>
      <c r="N24" s="5"/>
      <c r="O24" s="5"/>
      <c r="P24" s="40"/>
    </row>
    <row r="25" spans="1:16" ht="84">
      <c r="A25" s="78"/>
      <c r="B25" s="78"/>
      <c r="C25" s="58" t="s">
        <v>220</v>
      </c>
      <c r="D25" s="46"/>
      <c r="E25" s="46"/>
      <c r="F25" s="46"/>
      <c r="G25" s="46">
        <v>25000</v>
      </c>
      <c r="H25" s="46"/>
      <c r="I25" s="46"/>
      <c r="J25" s="48">
        <v>0</v>
      </c>
      <c r="K25" s="46">
        <f t="shared" si="0"/>
        <v>25000</v>
      </c>
      <c r="L25" s="5"/>
      <c r="M25" s="5"/>
      <c r="N25" s="5"/>
      <c r="O25" s="5"/>
      <c r="P25" s="40"/>
    </row>
    <row r="26" spans="1:16" ht="84">
      <c r="A26" s="78"/>
      <c r="B26" s="82"/>
      <c r="C26" s="58" t="s">
        <v>227</v>
      </c>
      <c r="D26" s="46"/>
      <c r="E26" s="46"/>
      <c r="F26" s="46"/>
      <c r="G26" s="46"/>
      <c r="H26" s="46">
        <v>10000</v>
      </c>
      <c r="I26" s="46"/>
      <c r="J26" s="48">
        <v>0</v>
      </c>
      <c r="K26" s="46">
        <f t="shared" si="0"/>
        <v>0</v>
      </c>
      <c r="L26" s="5"/>
      <c r="M26" s="5"/>
      <c r="N26" s="5"/>
      <c r="O26" s="5"/>
      <c r="P26" s="40"/>
    </row>
    <row r="27" spans="1:16" ht="27.75">
      <c r="A27" s="82"/>
      <c r="B27" s="53" t="s">
        <v>16</v>
      </c>
      <c r="C27" s="64">
        <f>G27+H27</f>
        <v>81000</v>
      </c>
      <c r="D27" s="49"/>
      <c r="E27" s="49"/>
      <c r="F27" s="49"/>
      <c r="G27" s="49">
        <f>G21+G22+G23+G24+G25</f>
        <v>71000</v>
      </c>
      <c r="H27" s="49">
        <f>H26</f>
        <v>10000</v>
      </c>
      <c r="I27" s="49"/>
      <c r="J27" s="49"/>
      <c r="K27" s="46"/>
      <c r="L27" s="2"/>
      <c r="M27" s="2"/>
      <c r="N27" s="2"/>
      <c r="O27" s="2"/>
      <c r="P27" s="41"/>
    </row>
    <row r="28" spans="1:16" ht="56.25">
      <c r="A28" s="78">
        <v>5</v>
      </c>
      <c r="B28" s="77" t="s">
        <v>12</v>
      </c>
      <c r="C28" s="58" t="s">
        <v>67</v>
      </c>
      <c r="D28" s="46">
        <v>7299</v>
      </c>
      <c r="E28" s="46"/>
      <c r="F28" s="46"/>
      <c r="G28" s="46"/>
      <c r="H28" s="46"/>
      <c r="I28" s="46"/>
      <c r="J28" s="48">
        <v>0</v>
      </c>
      <c r="K28" s="46">
        <f t="shared" si="0"/>
        <v>7299</v>
      </c>
      <c r="L28" s="5"/>
      <c r="M28" s="5"/>
      <c r="N28" s="5"/>
      <c r="O28" s="5"/>
      <c r="P28" s="40"/>
    </row>
    <row r="29" spans="1:16" ht="84">
      <c r="A29" s="78"/>
      <c r="B29" s="81"/>
      <c r="C29" s="58" t="s">
        <v>156</v>
      </c>
      <c r="D29" s="46"/>
      <c r="E29" s="46"/>
      <c r="F29" s="46">
        <f>7500+2000</f>
        <v>9500</v>
      </c>
      <c r="G29" s="46"/>
      <c r="H29" s="46"/>
      <c r="I29" s="46"/>
      <c r="J29" s="48">
        <v>9500</v>
      </c>
      <c r="K29" s="46">
        <f t="shared" si="0"/>
        <v>0</v>
      </c>
      <c r="L29" s="5"/>
      <c r="M29" s="5"/>
      <c r="N29" s="5"/>
      <c r="O29" s="5"/>
      <c r="P29" s="40"/>
    </row>
    <row r="30" spans="1:16" ht="56.25">
      <c r="A30" s="78"/>
      <c r="B30" s="81"/>
      <c r="C30" s="58" t="s">
        <v>157</v>
      </c>
      <c r="D30" s="46"/>
      <c r="E30" s="46"/>
      <c r="F30" s="46">
        <v>6000</v>
      </c>
      <c r="G30" s="46"/>
      <c r="H30" s="46"/>
      <c r="I30" s="46"/>
      <c r="J30" s="48">
        <v>6000</v>
      </c>
      <c r="K30" s="46">
        <f t="shared" si="0"/>
        <v>0</v>
      </c>
      <c r="L30" s="5"/>
      <c r="M30" s="5"/>
      <c r="N30" s="5"/>
      <c r="O30" s="5"/>
      <c r="P30" s="40"/>
    </row>
    <row r="31" spans="1:16" ht="56.25">
      <c r="A31" s="78"/>
      <c r="B31" s="81"/>
      <c r="C31" s="58" t="s">
        <v>158</v>
      </c>
      <c r="D31" s="46"/>
      <c r="E31" s="46"/>
      <c r="F31" s="46">
        <v>5000</v>
      </c>
      <c r="G31" s="46"/>
      <c r="H31" s="46"/>
      <c r="I31" s="46"/>
      <c r="J31" s="48">
        <v>4020.75</v>
      </c>
      <c r="K31" s="46">
        <f t="shared" si="0"/>
        <v>979.25</v>
      </c>
      <c r="L31" s="5"/>
      <c r="M31" s="5"/>
      <c r="N31" s="5"/>
      <c r="O31" s="5"/>
      <c r="P31" s="40"/>
    </row>
    <row r="32" spans="1:16" ht="56.25">
      <c r="A32" s="78"/>
      <c r="B32" s="81"/>
      <c r="C32" s="58" t="s">
        <v>159</v>
      </c>
      <c r="D32" s="46"/>
      <c r="E32" s="46"/>
      <c r="F32" s="46">
        <v>10000</v>
      </c>
      <c r="G32" s="46"/>
      <c r="H32" s="46"/>
      <c r="I32" s="46"/>
      <c r="J32" s="48">
        <v>9999.6</v>
      </c>
      <c r="K32" s="46">
        <f t="shared" si="0"/>
        <v>0.3999999999996362</v>
      </c>
      <c r="L32" s="5"/>
      <c r="M32" s="5"/>
      <c r="N32" s="5"/>
      <c r="O32" s="5"/>
      <c r="P32" s="40"/>
    </row>
    <row r="33" spans="1:16" ht="56.25">
      <c r="A33" s="78"/>
      <c r="B33" s="81"/>
      <c r="C33" s="58" t="s">
        <v>225</v>
      </c>
      <c r="D33" s="46"/>
      <c r="E33" s="46"/>
      <c r="F33" s="46"/>
      <c r="G33" s="46"/>
      <c r="H33" s="46">
        <v>5000</v>
      </c>
      <c r="I33" s="46"/>
      <c r="J33" s="48"/>
      <c r="K33" s="46">
        <f>H33-J33</f>
        <v>5000</v>
      </c>
      <c r="L33" s="5"/>
      <c r="M33" s="5"/>
      <c r="N33" s="5"/>
      <c r="O33" s="5"/>
      <c r="P33" s="40"/>
    </row>
    <row r="34" spans="1:16" ht="112.5">
      <c r="A34" s="78"/>
      <c r="B34" s="80"/>
      <c r="C34" s="58" t="s">
        <v>226</v>
      </c>
      <c r="D34" s="46"/>
      <c r="E34" s="46"/>
      <c r="F34" s="46"/>
      <c r="G34" s="46"/>
      <c r="H34" s="46">
        <v>5000</v>
      </c>
      <c r="I34" s="46"/>
      <c r="J34" s="48"/>
      <c r="K34" s="46">
        <f>H34-J34</f>
        <v>5000</v>
      </c>
      <c r="L34" s="5"/>
      <c r="M34" s="5"/>
      <c r="N34" s="5"/>
      <c r="O34" s="5"/>
      <c r="P34" s="40"/>
    </row>
    <row r="35" spans="1:16" ht="27.75">
      <c r="A35" s="78"/>
      <c r="B35" s="53" t="s">
        <v>16</v>
      </c>
      <c r="C35" s="64">
        <f>D35+F35+G35+H35</f>
        <v>47799</v>
      </c>
      <c r="D35" s="49">
        <f>D28</f>
        <v>7299</v>
      </c>
      <c r="E35" s="46"/>
      <c r="F35" s="49">
        <f>F29+F30+F31+F32</f>
        <v>30500</v>
      </c>
      <c r="G35" s="49"/>
      <c r="H35" s="49">
        <f>H33+H34</f>
        <v>10000</v>
      </c>
      <c r="I35" s="46"/>
      <c r="J35" s="48"/>
      <c r="K35" s="46"/>
      <c r="L35" s="5"/>
      <c r="M35" s="5"/>
      <c r="N35" s="5"/>
      <c r="O35" s="5"/>
      <c r="P35" s="40"/>
    </row>
    <row r="36" spans="1:16" ht="197.25">
      <c r="A36" s="77">
        <v>6</v>
      </c>
      <c r="B36" s="83" t="s">
        <v>5</v>
      </c>
      <c r="C36" s="58" t="s">
        <v>160</v>
      </c>
      <c r="D36" s="46"/>
      <c r="E36" s="46"/>
      <c r="F36" s="46">
        <v>70000</v>
      </c>
      <c r="G36" s="46"/>
      <c r="H36" s="46"/>
      <c r="I36" s="46"/>
      <c r="J36" s="48">
        <v>0</v>
      </c>
      <c r="K36" s="46">
        <f t="shared" si="0"/>
        <v>70000</v>
      </c>
      <c r="L36" s="3"/>
      <c r="M36" s="3"/>
      <c r="N36" s="3"/>
      <c r="O36" s="3"/>
      <c r="P36" s="38"/>
    </row>
    <row r="37" spans="1:16" ht="112.5">
      <c r="A37" s="78"/>
      <c r="B37" s="85"/>
      <c r="C37" s="58" t="s">
        <v>161</v>
      </c>
      <c r="D37" s="46"/>
      <c r="E37" s="46"/>
      <c r="F37" s="46">
        <v>30000</v>
      </c>
      <c r="G37" s="46"/>
      <c r="H37" s="46"/>
      <c r="I37" s="46"/>
      <c r="J37" s="48">
        <v>0</v>
      </c>
      <c r="K37" s="46">
        <f t="shared" si="0"/>
        <v>30000</v>
      </c>
      <c r="L37" s="3"/>
      <c r="M37" s="3"/>
      <c r="N37" s="3"/>
      <c r="O37" s="3"/>
      <c r="P37" s="38"/>
    </row>
    <row r="38" spans="1:16" ht="27.75">
      <c r="A38" s="60"/>
      <c r="B38" s="60" t="s">
        <v>16</v>
      </c>
      <c r="C38" s="64">
        <f>F38</f>
        <v>100000</v>
      </c>
      <c r="D38" s="46"/>
      <c r="E38" s="46"/>
      <c r="F38" s="49">
        <f>F36+F37</f>
        <v>100000</v>
      </c>
      <c r="G38" s="46"/>
      <c r="H38" s="46"/>
      <c r="I38" s="46"/>
      <c r="J38" s="48"/>
      <c r="K38" s="46"/>
      <c r="L38" s="3"/>
      <c r="M38" s="3"/>
      <c r="N38" s="3"/>
      <c r="O38" s="3"/>
      <c r="P38" s="38"/>
    </row>
    <row r="39" spans="1:16" ht="56.25">
      <c r="A39" s="77">
        <v>7</v>
      </c>
      <c r="B39" s="83" t="s">
        <v>7</v>
      </c>
      <c r="C39" s="58" t="s">
        <v>86</v>
      </c>
      <c r="D39" s="46">
        <v>7000</v>
      </c>
      <c r="E39" s="46"/>
      <c r="F39" s="46"/>
      <c r="G39" s="46"/>
      <c r="H39" s="46"/>
      <c r="I39" s="46"/>
      <c r="J39" s="48">
        <v>7000</v>
      </c>
      <c r="K39" s="46">
        <f t="shared" si="0"/>
        <v>0</v>
      </c>
      <c r="L39" s="3"/>
      <c r="M39" s="3"/>
      <c r="N39" s="3"/>
      <c r="O39" s="3"/>
      <c r="P39" s="38"/>
    </row>
    <row r="40" spans="1:16" ht="112.5">
      <c r="A40" s="78"/>
      <c r="B40" s="84"/>
      <c r="C40" s="58" t="s">
        <v>103</v>
      </c>
      <c r="D40" s="46">
        <v>5000</v>
      </c>
      <c r="E40" s="46"/>
      <c r="F40" s="46"/>
      <c r="G40" s="46"/>
      <c r="H40" s="46"/>
      <c r="I40" s="46"/>
      <c r="J40" s="48">
        <v>5000</v>
      </c>
      <c r="K40" s="46">
        <f t="shared" si="0"/>
        <v>0</v>
      </c>
      <c r="L40" s="3"/>
      <c r="M40" s="3"/>
      <c r="N40" s="3"/>
      <c r="O40" s="3"/>
      <c r="P40" s="38"/>
    </row>
    <row r="41" spans="1:16" ht="112.5">
      <c r="A41" s="78"/>
      <c r="B41" s="84"/>
      <c r="C41" s="58" t="s">
        <v>87</v>
      </c>
      <c r="D41" s="46">
        <v>60000</v>
      </c>
      <c r="E41" s="46"/>
      <c r="F41" s="46"/>
      <c r="G41" s="46"/>
      <c r="H41" s="46"/>
      <c r="I41" s="46"/>
      <c r="J41" s="48">
        <v>60000</v>
      </c>
      <c r="K41" s="46">
        <f t="shared" si="0"/>
        <v>0</v>
      </c>
      <c r="L41" s="3"/>
      <c r="M41" s="3"/>
      <c r="N41" s="3"/>
      <c r="O41" s="3"/>
      <c r="P41" s="38"/>
    </row>
    <row r="42" spans="1:16" ht="56.25">
      <c r="A42" s="78"/>
      <c r="B42" s="84"/>
      <c r="C42" s="58" t="s">
        <v>88</v>
      </c>
      <c r="D42" s="46">
        <v>8000</v>
      </c>
      <c r="E42" s="46"/>
      <c r="F42" s="46"/>
      <c r="G42" s="46"/>
      <c r="H42" s="46"/>
      <c r="I42" s="46"/>
      <c r="J42" s="48">
        <v>8000</v>
      </c>
      <c r="K42" s="46">
        <f t="shared" si="0"/>
        <v>0</v>
      </c>
      <c r="L42" s="3"/>
      <c r="M42" s="3"/>
      <c r="N42" s="3"/>
      <c r="O42" s="3"/>
      <c r="P42" s="38"/>
    </row>
    <row r="43" spans="1:16" ht="112.5">
      <c r="A43" s="78"/>
      <c r="B43" s="84"/>
      <c r="C43" s="58" t="s">
        <v>89</v>
      </c>
      <c r="D43" s="46">
        <f>20000-6000</f>
        <v>14000</v>
      </c>
      <c r="E43" s="46"/>
      <c r="F43" s="46"/>
      <c r="G43" s="46"/>
      <c r="H43" s="46"/>
      <c r="I43" s="46"/>
      <c r="J43" s="48">
        <v>14000</v>
      </c>
      <c r="K43" s="46">
        <f t="shared" si="0"/>
        <v>0</v>
      </c>
      <c r="L43" s="3"/>
      <c r="M43" s="3"/>
      <c r="N43" s="3"/>
      <c r="O43" s="3"/>
      <c r="P43" s="38"/>
    </row>
    <row r="44" spans="1:16" ht="112.5">
      <c r="A44" s="78"/>
      <c r="B44" s="94"/>
      <c r="C44" s="58" t="s">
        <v>162</v>
      </c>
      <c r="D44" s="46"/>
      <c r="E44" s="46"/>
      <c r="F44" s="46">
        <v>6000</v>
      </c>
      <c r="G44" s="46"/>
      <c r="H44" s="46"/>
      <c r="I44" s="46"/>
      <c r="J44" s="48">
        <v>6000</v>
      </c>
      <c r="K44" s="46">
        <f t="shared" si="0"/>
        <v>0</v>
      </c>
      <c r="L44" s="3"/>
      <c r="M44" s="3"/>
      <c r="N44" s="3"/>
      <c r="O44" s="3"/>
      <c r="P44" s="38"/>
    </row>
    <row r="45" spans="1:16" s="10" customFormat="1" ht="27.75">
      <c r="A45" s="82"/>
      <c r="B45" s="53" t="s">
        <v>16</v>
      </c>
      <c r="C45" s="64">
        <f>D45+F45</f>
        <v>100000</v>
      </c>
      <c r="D45" s="49">
        <f>SUM(D39:D43)</f>
        <v>94000</v>
      </c>
      <c r="E45" s="49"/>
      <c r="F45" s="49">
        <f>F44</f>
        <v>6000</v>
      </c>
      <c r="G45" s="49"/>
      <c r="H45" s="49"/>
      <c r="I45" s="49"/>
      <c r="J45" s="49"/>
      <c r="K45" s="46"/>
      <c r="L45" s="4"/>
      <c r="M45" s="4"/>
      <c r="N45" s="4"/>
      <c r="O45" s="4"/>
      <c r="P45" s="39"/>
    </row>
    <row r="46" spans="1:16" ht="27.75">
      <c r="A46" s="77">
        <v>8</v>
      </c>
      <c r="B46" s="86" t="s">
        <v>18</v>
      </c>
      <c r="C46" s="58"/>
      <c r="D46" s="46"/>
      <c r="E46" s="46"/>
      <c r="F46" s="46"/>
      <c r="G46" s="46"/>
      <c r="H46" s="46"/>
      <c r="I46" s="46"/>
      <c r="J46" s="48"/>
      <c r="K46" s="46">
        <f t="shared" si="0"/>
        <v>0</v>
      </c>
      <c r="L46" s="3"/>
      <c r="M46" s="3"/>
      <c r="N46" s="3"/>
      <c r="O46" s="3"/>
      <c r="P46" s="38"/>
    </row>
    <row r="47" spans="1:16" ht="27.75">
      <c r="A47" s="78"/>
      <c r="B47" s="86"/>
      <c r="C47" s="58"/>
      <c r="D47" s="46"/>
      <c r="E47" s="46"/>
      <c r="F47" s="46"/>
      <c r="G47" s="46"/>
      <c r="H47" s="46"/>
      <c r="I47" s="46"/>
      <c r="J47" s="48"/>
      <c r="K47" s="46">
        <f t="shared" si="0"/>
        <v>0</v>
      </c>
      <c r="L47" s="3"/>
      <c r="M47" s="3"/>
      <c r="N47" s="3"/>
      <c r="O47" s="3"/>
      <c r="P47" s="38"/>
    </row>
    <row r="48" spans="1:16" ht="27.75">
      <c r="A48" s="78"/>
      <c r="B48" s="86"/>
      <c r="C48" s="58"/>
      <c r="D48" s="46"/>
      <c r="E48" s="46"/>
      <c r="F48" s="46"/>
      <c r="G48" s="46"/>
      <c r="H48" s="46"/>
      <c r="I48" s="46"/>
      <c r="J48" s="48"/>
      <c r="K48" s="46">
        <f t="shared" si="0"/>
        <v>0</v>
      </c>
      <c r="L48" s="3"/>
      <c r="M48" s="3"/>
      <c r="N48" s="3"/>
      <c r="O48" s="3"/>
      <c r="P48" s="42"/>
    </row>
    <row r="49" spans="1:16" s="10" customFormat="1" ht="27.75">
      <c r="A49" s="82"/>
      <c r="B49" s="53" t="s">
        <v>16</v>
      </c>
      <c r="C49" s="65"/>
      <c r="D49" s="49"/>
      <c r="E49" s="49"/>
      <c r="F49" s="49"/>
      <c r="G49" s="49"/>
      <c r="H49" s="49"/>
      <c r="I49" s="49"/>
      <c r="J49" s="49"/>
      <c r="K49" s="46"/>
      <c r="L49" s="4"/>
      <c r="M49" s="4"/>
      <c r="N49" s="4"/>
      <c r="O49" s="4"/>
      <c r="P49" s="39"/>
    </row>
    <row r="50" spans="1:19" ht="112.5">
      <c r="A50" s="77">
        <v>9</v>
      </c>
      <c r="B50" s="77" t="s">
        <v>21</v>
      </c>
      <c r="C50" s="58" t="s">
        <v>163</v>
      </c>
      <c r="D50" s="46"/>
      <c r="E50" s="46"/>
      <c r="F50" s="46">
        <v>20000</v>
      </c>
      <c r="G50" s="46"/>
      <c r="H50" s="46"/>
      <c r="I50" s="46"/>
      <c r="J50" s="48">
        <v>15141</v>
      </c>
      <c r="K50" s="46">
        <f t="shared" si="0"/>
        <v>4859</v>
      </c>
      <c r="L50" s="3"/>
      <c r="M50" s="3"/>
      <c r="N50" s="3"/>
      <c r="O50" s="3"/>
      <c r="P50" s="38"/>
      <c r="S50" s="9"/>
    </row>
    <row r="51" spans="1:16" ht="56.25">
      <c r="A51" s="78"/>
      <c r="B51" s="78"/>
      <c r="C51" s="58" t="s">
        <v>137</v>
      </c>
      <c r="D51" s="46"/>
      <c r="E51" s="46"/>
      <c r="F51" s="46">
        <v>52000</v>
      </c>
      <c r="G51" s="46"/>
      <c r="H51" s="46"/>
      <c r="I51" s="46"/>
      <c r="J51" s="48">
        <v>51800</v>
      </c>
      <c r="K51" s="46">
        <f t="shared" si="0"/>
        <v>200</v>
      </c>
      <c r="L51" s="3"/>
      <c r="M51" s="3"/>
      <c r="N51" s="3"/>
      <c r="O51" s="3"/>
      <c r="P51" s="38"/>
    </row>
    <row r="52" spans="1:16" ht="56.25">
      <c r="A52" s="79"/>
      <c r="B52" s="79"/>
      <c r="C52" s="58" t="s">
        <v>138</v>
      </c>
      <c r="D52" s="46"/>
      <c r="E52" s="46"/>
      <c r="F52" s="46">
        <v>10000</v>
      </c>
      <c r="G52" s="46"/>
      <c r="H52" s="46"/>
      <c r="I52" s="46"/>
      <c r="J52" s="48">
        <v>9979.2</v>
      </c>
      <c r="K52" s="46">
        <f t="shared" si="0"/>
        <v>20.799999999999272</v>
      </c>
      <c r="L52" s="3"/>
      <c r="M52" s="3"/>
      <c r="N52" s="3"/>
      <c r="O52" s="3"/>
      <c r="P52" s="38"/>
    </row>
    <row r="53" spans="1:16" ht="112.5">
      <c r="A53" s="79"/>
      <c r="B53" s="80"/>
      <c r="C53" s="58" t="s">
        <v>177</v>
      </c>
      <c r="D53" s="46"/>
      <c r="E53" s="46"/>
      <c r="F53" s="46"/>
      <c r="G53" s="46">
        <v>10000</v>
      </c>
      <c r="H53" s="46"/>
      <c r="I53" s="46"/>
      <c r="J53" s="48">
        <v>0</v>
      </c>
      <c r="K53" s="46">
        <f t="shared" si="0"/>
        <v>10000</v>
      </c>
      <c r="L53" s="3"/>
      <c r="M53" s="3"/>
      <c r="N53" s="3"/>
      <c r="O53" s="3"/>
      <c r="P53" s="38"/>
    </row>
    <row r="54" spans="1:16" ht="27.75">
      <c r="A54" s="94"/>
      <c r="B54" s="53" t="s">
        <v>16</v>
      </c>
      <c r="C54" s="64">
        <f>F54+G54</f>
        <v>92000</v>
      </c>
      <c r="D54" s="46"/>
      <c r="E54" s="46"/>
      <c r="F54" s="49">
        <f>F50+F51+F52</f>
        <v>82000</v>
      </c>
      <c r="G54" s="49">
        <f>G53</f>
        <v>10000</v>
      </c>
      <c r="H54" s="46"/>
      <c r="I54" s="46"/>
      <c r="J54" s="48"/>
      <c r="K54" s="46"/>
      <c r="L54" s="3"/>
      <c r="M54" s="3"/>
      <c r="N54" s="3"/>
      <c r="O54" s="3"/>
      <c r="P54" s="38"/>
    </row>
    <row r="55" spans="1:16" ht="141">
      <c r="A55" s="77">
        <v>10</v>
      </c>
      <c r="B55" s="83" t="s">
        <v>3</v>
      </c>
      <c r="C55" s="66" t="s">
        <v>207</v>
      </c>
      <c r="D55" s="46">
        <f>8200+5800+1000</f>
        <v>15000</v>
      </c>
      <c r="E55" s="46"/>
      <c r="F55" s="46"/>
      <c r="G55" s="46"/>
      <c r="H55" s="46"/>
      <c r="I55" s="46"/>
      <c r="J55" s="48">
        <v>14999.96</v>
      </c>
      <c r="K55" s="46">
        <f t="shared" si="0"/>
        <v>0.040000000000873115</v>
      </c>
      <c r="L55" s="3"/>
      <c r="M55" s="3"/>
      <c r="N55" s="3"/>
      <c r="O55" s="3"/>
      <c r="P55" s="38"/>
    </row>
    <row r="56" spans="1:16" ht="27.75">
      <c r="A56" s="78"/>
      <c r="B56" s="84"/>
      <c r="C56" s="66" t="s">
        <v>63</v>
      </c>
      <c r="D56" s="46">
        <v>8500</v>
      </c>
      <c r="E56" s="46"/>
      <c r="F56" s="46"/>
      <c r="G56" s="46"/>
      <c r="H56" s="46"/>
      <c r="I56" s="46"/>
      <c r="J56" s="48">
        <v>8500</v>
      </c>
      <c r="K56" s="46">
        <f t="shared" si="0"/>
        <v>0</v>
      </c>
      <c r="L56" s="3"/>
      <c r="M56" s="3"/>
      <c r="N56" s="3"/>
      <c r="O56" s="3"/>
      <c r="P56" s="38"/>
    </row>
    <row r="57" spans="1:16" ht="84">
      <c r="A57" s="78"/>
      <c r="B57" s="84"/>
      <c r="C57" s="66" t="s">
        <v>70</v>
      </c>
      <c r="D57" s="46">
        <v>15000</v>
      </c>
      <c r="E57" s="46"/>
      <c r="F57" s="46"/>
      <c r="G57" s="46"/>
      <c r="H57" s="46"/>
      <c r="I57" s="46"/>
      <c r="J57" s="48">
        <v>15000</v>
      </c>
      <c r="K57" s="46">
        <f t="shared" si="0"/>
        <v>0</v>
      </c>
      <c r="L57" s="3"/>
      <c r="M57" s="3"/>
      <c r="N57" s="3"/>
      <c r="O57" s="3"/>
      <c r="P57" s="38"/>
    </row>
    <row r="58" spans="1:16" ht="27.75">
      <c r="A58" s="78"/>
      <c r="B58" s="84"/>
      <c r="C58" s="66" t="s">
        <v>64</v>
      </c>
      <c r="D58" s="46">
        <v>24000</v>
      </c>
      <c r="E58" s="46"/>
      <c r="F58" s="46"/>
      <c r="G58" s="46"/>
      <c r="H58" s="46"/>
      <c r="I58" s="46"/>
      <c r="J58" s="48">
        <v>24000</v>
      </c>
      <c r="K58" s="46">
        <f t="shared" si="0"/>
        <v>0</v>
      </c>
      <c r="L58" s="3"/>
      <c r="M58" s="3"/>
      <c r="N58" s="3"/>
      <c r="O58" s="3"/>
      <c r="P58" s="42"/>
    </row>
    <row r="59" spans="1:16" ht="197.25">
      <c r="A59" s="78"/>
      <c r="B59" s="88"/>
      <c r="C59" s="66" t="s">
        <v>206</v>
      </c>
      <c r="D59" s="46"/>
      <c r="E59" s="46"/>
      <c r="F59" s="46"/>
      <c r="G59" s="46">
        <f>17000+900</f>
        <v>17900</v>
      </c>
      <c r="H59" s="46"/>
      <c r="I59" s="46"/>
      <c r="J59" s="48">
        <v>0</v>
      </c>
      <c r="K59" s="46">
        <f t="shared" si="0"/>
        <v>17900</v>
      </c>
      <c r="L59" s="3"/>
      <c r="M59" s="3"/>
      <c r="N59" s="3"/>
      <c r="O59" s="3"/>
      <c r="P59" s="42"/>
    </row>
    <row r="60" spans="1:16" ht="84">
      <c r="A60" s="78"/>
      <c r="B60" s="88"/>
      <c r="C60" s="66" t="s">
        <v>205</v>
      </c>
      <c r="D60" s="46"/>
      <c r="E60" s="46"/>
      <c r="F60" s="46"/>
      <c r="G60" s="46">
        <v>1500</v>
      </c>
      <c r="H60" s="46"/>
      <c r="I60" s="46"/>
      <c r="J60" s="48">
        <v>1456</v>
      </c>
      <c r="K60" s="46">
        <f t="shared" si="0"/>
        <v>44</v>
      </c>
      <c r="L60" s="3"/>
      <c r="M60" s="3"/>
      <c r="N60" s="3"/>
      <c r="O60" s="3"/>
      <c r="P60" s="42"/>
    </row>
    <row r="61" spans="1:16" ht="56.25">
      <c r="A61" s="78"/>
      <c r="B61" s="88"/>
      <c r="C61" s="66" t="s">
        <v>212</v>
      </c>
      <c r="D61" s="46"/>
      <c r="E61" s="46"/>
      <c r="F61" s="46"/>
      <c r="G61" s="46">
        <v>10000</v>
      </c>
      <c r="H61" s="46"/>
      <c r="I61" s="46"/>
      <c r="J61" s="48"/>
      <c r="K61" s="46">
        <f t="shared" si="0"/>
        <v>10000</v>
      </c>
      <c r="L61" s="3"/>
      <c r="M61" s="3"/>
      <c r="N61" s="3"/>
      <c r="O61" s="3"/>
      <c r="P61" s="42"/>
    </row>
    <row r="62" spans="1:16" ht="56.25">
      <c r="A62" s="78"/>
      <c r="B62" s="89"/>
      <c r="C62" s="66" t="s">
        <v>213</v>
      </c>
      <c r="D62" s="46"/>
      <c r="E62" s="46"/>
      <c r="F62" s="46"/>
      <c r="G62" s="46">
        <v>8100</v>
      </c>
      <c r="H62" s="46"/>
      <c r="I62" s="46"/>
      <c r="J62" s="48"/>
      <c r="K62" s="46">
        <f t="shared" si="0"/>
        <v>8100</v>
      </c>
      <c r="L62" s="3"/>
      <c r="M62" s="3"/>
      <c r="N62" s="3"/>
      <c r="O62" s="3"/>
      <c r="P62" s="42"/>
    </row>
    <row r="63" spans="1:16" ht="27.75">
      <c r="A63" s="82"/>
      <c r="B63" s="53" t="s">
        <v>16</v>
      </c>
      <c r="C63" s="64">
        <f>D63+G63</f>
        <v>100000</v>
      </c>
      <c r="D63" s="49">
        <f>D55+D56+D57+D58</f>
        <v>62500</v>
      </c>
      <c r="E63" s="46"/>
      <c r="F63" s="46"/>
      <c r="G63" s="49">
        <f>G59+G60+G61+G62</f>
        <v>37500</v>
      </c>
      <c r="H63" s="46"/>
      <c r="I63" s="46"/>
      <c r="J63" s="48"/>
      <c r="K63" s="46"/>
      <c r="L63" s="3"/>
      <c r="M63" s="3"/>
      <c r="N63" s="3"/>
      <c r="O63" s="3"/>
      <c r="P63" s="42"/>
    </row>
    <row r="64" spans="1:16" ht="141">
      <c r="A64" s="77">
        <v>11</v>
      </c>
      <c r="B64" s="77" t="s">
        <v>17</v>
      </c>
      <c r="C64" s="66" t="s">
        <v>164</v>
      </c>
      <c r="D64" s="46"/>
      <c r="E64" s="46"/>
      <c r="F64" s="46">
        <v>60000</v>
      </c>
      <c r="G64" s="46"/>
      <c r="H64" s="46"/>
      <c r="I64" s="46"/>
      <c r="J64" s="48">
        <v>0</v>
      </c>
      <c r="K64" s="46">
        <f t="shared" si="0"/>
        <v>60000</v>
      </c>
      <c r="L64" s="3"/>
      <c r="M64" s="3"/>
      <c r="N64" s="3"/>
      <c r="O64" s="3"/>
      <c r="P64" s="42"/>
    </row>
    <row r="65" spans="1:16" ht="56.25">
      <c r="A65" s="78"/>
      <c r="B65" s="78"/>
      <c r="C65" s="66" t="s">
        <v>165</v>
      </c>
      <c r="D65" s="46"/>
      <c r="E65" s="46"/>
      <c r="F65" s="46">
        <v>20000</v>
      </c>
      <c r="G65" s="46"/>
      <c r="H65" s="46"/>
      <c r="I65" s="46"/>
      <c r="J65" s="48">
        <v>20000</v>
      </c>
      <c r="K65" s="46">
        <f t="shared" si="0"/>
        <v>0</v>
      </c>
      <c r="L65" s="3"/>
      <c r="M65" s="3"/>
      <c r="N65" s="3"/>
      <c r="O65" s="3"/>
      <c r="P65" s="42"/>
    </row>
    <row r="66" spans="1:16" ht="56.25">
      <c r="A66" s="78"/>
      <c r="B66" s="82"/>
      <c r="C66" s="72" t="s">
        <v>174</v>
      </c>
      <c r="D66" s="46"/>
      <c r="E66" s="46"/>
      <c r="F66" s="46"/>
      <c r="G66" s="46">
        <v>8000</v>
      </c>
      <c r="H66" s="46"/>
      <c r="I66" s="46"/>
      <c r="J66" s="48">
        <v>0</v>
      </c>
      <c r="K66" s="46">
        <f t="shared" si="0"/>
        <v>8000</v>
      </c>
      <c r="L66" s="3"/>
      <c r="M66" s="3"/>
      <c r="N66" s="3"/>
      <c r="O66" s="3"/>
      <c r="P66" s="42"/>
    </row>
    <row r="67" spans="1:16" s="10" customFormat="1" ht="27.75">
      <c r="A67" s="82"/>
      <c r="B67" s="53" t="s">
        <v>16</v>
      </c>
      <c r="C67" s="64">
        <f>F67+G67</f>
        <v>88000</v>
      </c>
      <c r="D67" s="49"/>
      <c r="E67" s="49"/>
      <c r="F67" s="49">
        <f>F64+F65+F66</f>
        <v>80000</v>
      </c>
      <c r="G67" s="49">
        <f>G66</f>
        <v>8000</v>
      </c>
      <c r="H67" s="49"/>
      <c r="I67" s="49"/>
      <c r="J67" s="49"/>
      <c r="K67" s="46"/>
      <c r="L67" s="4"/>
      <c r="M67" s="4"/>
      <c r="N67" s="4"/>
      <c r="O67" s="4"/>
      <c r="P67" s="39"/>
    </row>
    <row r="68" spans="1:16" ht="141">
      <c r="A68" s="77">
        <v>12</v>
      </c>
      <c r="B68" s="67" t="s">
        <v>10</v>
      </c>
      <c r="C68" s="58" t="s">
        <v>122</v>
      </c>
      <c r="D68" s="46"/>
      <c r="E68" s="46">
        <v>100000</v>
      </c>
      <c r="F68" s="46"/>
      <c r="G68" s="46"/>
      <c r="H68" s="46"/>
      <c r="I68" s="46"/>
      <c r="J68" s="48">
        <v>0</v>
      </c>
      <c r="K68" s="46">
        <f t="shared" si="0"/>
        <v>100000</v>
      </c>
      <c r="L68" s="3"/>
      <c r="M68" s="3"/>
      <c r="N68" s="3"/>
      <c r="O68" s="3"/>
      <c r="P68" s="42"/>
    </row>
    <row r="69" spans="1:16" s="10" customFormat="1" ht="27.75">
      <c r="A69" s="82"/>
      <c r="B69" s="53" t="s">
        <v>16</v>
      </c>
      <c r="C69" s="64">
        <f>E69</f>
        <v>100000</v>
      </c>
      <c r="D69" s="49"/>
      <c r="E69" s="49">
        <f>E68</f>
        <v>100000</v>
      </c>
      <c r="F69" s="49"/>
      <c r="G69" s="49"/>
      <c r="H69" s="49"/>
      <c r="I69" s="49"/>
      <c r="J69" s="49"/>
      <c r="K69" s="46"/>
      <c r="L69" s="4"/>
      <c r="M69" s="4"/>
      <c r="N69" s="4"/>
      <c r="O69" s="4"/>
      <c r="P69" s="39"/>
    </row>
    <row r="70" spans="1:16" ht="27.75">
      <c r="A70" s="59">
        <v>13</v>
      </c>
      <c r="B70" s="83" t="s">
        <v>11</v>
      </c>
      <c r="C70" s="58" t="s">
        <v>104</v>
      </c>
      <c r="D70" s="46">
        <v>5000</v>
      </c>
      <c r="E70" s="46"/>
      <c r="F70" s="46"/>
      <c r="G70" s="46"/>
      <c r="H70" s="46"/>
      <c r="I70" s="46"/>
      <c r="J70" s="48">
        <v>4987.5</v>
      </c>
      <c r="K70" s="46">
        <f t="shared" si="0"/>
        <v>12.5</v>
      </c>
      <c r="L70" s="3"/>
      <c r="M70" s="3"/>
      <c r="N70" s="3"/>
      <c r="O70" s="3"/>
      <c r="P70" s="43"/>
    </row>
    <row r="71" spans="1:16" ht="56.25">
      <c r="A71" s="59"/>
      <c r="B71" s="84"/>
      <c r="C71" s="58" t="s">
        <v>68</v>
      </c>
      <c r="D71" s="46">
        <v>32000</v>
      </c>
      <c r="E71" s="46"/>
      <c r="F71" s="46"/>
      <c r="G71" s="46"/>
      <c r="H71" s="46"/>
      <c r="I71" s="46"/>
      <c r="J71" s="48">
        <v>28790</v>
      </c>
      <c r="K71" s="46">
        <f t="shared" si="0"/>
        <v>3210</v>
      </c>
      <c r="L71" s="3"/>
      <c r="M71" s="3"/>
      <c r="N71" s="3"/>
      <c r="O71" s="3"/>
      <c r="P71" s="43"/>
    </row>
    <row r="72" spans="1:16" ht="84">
      <c r="A72" s="59"/>
      <c r="B72" s="84"/>
      <c r="C72" s="58" t="s">
        <v>85</v>
      </c>
      <c r="D72" s="46">
        <v>10000</v>
      </c>
      <c r="E72" s="46"/>
      <c r="F72" s="46"/>
      <c r="G72" s="46"/>
      <c r="H72" s="46"/>
      <c r="I72" s="46"/>
      <c r="J72" s="48">
        <v>10000</v>
      </c>
      <c r="K72" s="46">
        <f t="shared" si="0"/>
        <v>0</v>
      </c>
      <c r="L72" s="3"/>
      <c r="M72" s="3"/>
      <c r="N72" s="3"/>
      <c r="O72" s="3"/>
      <c r="P72" s="43"/>
    </row>
    <row r="73" spans="1:16" ht="56.25">
      <c r="A73" s="59"/>
      <c r="B73" s="84"/>
      <c r="C73" s="58" t="s">
        <v>90</v>
      </c>
      <c r="D73" s="46">
        <v>7000</v>
      </c>
      <c r="E73" s="46"/>
      <c r="F73" s="46"/>
      <c r="G73" s="46"/>
      <c r="H73" s="46"/>
      <c r="I73" s="46"/>
      <c r="J73" s="48">
        <v>4800</v>
      </c>
      <c r="K73" s="46">
        <f t="shared" si="0"/>
        <v>2200</v>
      </c>
      <c r="L73" s="3"/>
      <c r="M73" s="3"/>
      <c r="N73" s="3"/>
      <c r="O73" s="3"/>
      <c r="P73" s="43"/>
    </row>
    <row r="74" spans="1:16" ht="112.5">
      <c r="A74" s="59"/>
      <c r="B74" s="84"/>
      <c r="C74" s="58" t="s">
        <v>101</v>
      </c>
      <c r="D74" s="46"/>
      <c r="E74" s="46">
        <v>26200</v>
      </c>
      <c r="F74" s="46"/>
      <c r="G74" s="46"/>
      <c r="H74" s="46"/>
      <c r="I74" s="46"/>
      <c r="J74" s="48">
        <v>24082.83</v>
      </c>
      <c r="K74" s="46">
        <f t="shared" si="0"/>
        <v>2117.1699999999983</v>
      </c>
      <c r="L74" s="3"/>
      <c r="M74" s="3"/>
      <c r="N74" s="3"/>
      <c r="O74" s="3"/>
      <c r="P74" s="43"/>
    </row>
    <row r="75" spans="1:16" ht="141">
      <c r="A75" s="59"/>
      <c r="B75" s="85"/>
      <c r="C75" s="58" t="s">
        <v>200</v>
      </c>
      <c r="D75" s="46"/>
      <c r="E75" s="46">
        <v>19800</v>
      </c>
      <c r="F75" s="46"/>
      <c r="G75" s="46"/>
      <c r="H75" s="46"/>
      <c r="I75" s="46"/>
      <c r="J75" s="48">
        <v>19800</v>
      </c>
      <c r="K75" s="46">
        <f t="shared" si="0"/>
        <v>0</v>
      </c>
      <c r="L75" s="3"/>
      <c r="M75" s="3"/>
      <c r="N75" s="3"/>
      <c r="O75" s="3"/>
      <c r="P75" s="43"/>
    </row>
    <row r="76" spans="1:16" ht="27.75">
      <c r="A76" s="59"/>
      <c r="B76" s="53" t="s">
        <v>16</v>
      </c>
      <c r="C76" s="64">
        <f>D76+E76</f>
        <v>100000</v>
      </c>
      <c r="D76" s="49">
        <f>SUM(D70:D75)</f>
        <v>54000</v>
      </c>
      <c r="E76" s="49">
        <f>SUM(E70:E75)</f>
        <v>46000</v>
      </c>
      <c r="F76" s="46"/>
      <c r="G76" s="46"/>
      <c r="H76" s="46"/>
      <c r="I76" s="46"/>
      <c r="J76" s="48"/>
      <c r="K76" s="46"/>
      <c r="L76" s="3"/>
      <c r="M76" s="3"/>
      <c r="N76" s="3"/>
      <c r="O76" s="3"/>
      <c r="P76" s="43"/>
    </row>
    <row r="77" spans="1:16" ht="84">
      <c r="A77" s="86">
        <v>14</v>
      </c>
      <c r="B77" s="77" t="s">
        <v>19</v>
      </c>
      <c r="C77" s="58" t="s">
        <v>61</v>
      </c>
      <c r="D77" s="46">
        <f>6720+10800</f>
        <v>17520</v>
      </c>
      <c r="E77" s="46"/>
      <c r="F77" s="46"/>
      <c r="G77" s="46"/>
      <c r="H77" s="46"/>
      <c r="I77" s="46"/>
      <c r="J77" s="48">
        <v>17520</v>
      </c>
      <c r="K77" s="46">
        <f t="shared" si="0"/>
        <v>0</v>
      </c>
      <c r="L77" s="3"/>
      <c r="M77" s="3"/>
      <c r="N77" s="3"/>
      <c r="O77" s="3"/>
      <c r="P77" s="42"/>
    </row>
    <row r="78" spans="1:16" ht="56.25">
      <c r="A78" s="86"/>
      <c r="B78" s="78"/>
      <c r="C78" s="58" t="s">
        <v>187</v>
      </c>
      <c r="D78" s="46"/>
      <c r="E78" s="46"/>
      <c r="F78" s="46">
        <v>7000</v>
      </c>
      <c r="G78" s="46"/>
      <c r="H78" s="46"/>
      <c r="I78" s="46"/>
      <c r="J78" s="48">
        <v>2295.71</v>
      </c>
      <c r="K78" s="46">
        <f t="shared" si="0"/>
        <v>4704.29</v>
      </c>
      <c r="L78" s="3"/>
      <c r="M78" s="3"/>
      <c r="N78" s="3"/>
      <c r="O78" s="3"/>
      <c r="P78" s="42"/>
    </row>
    <row r="79" spans="1:16" ht="114" customHeight="1">
      <c r="A79" s="86"/>
      <c r="B79" s="81"/>
      <c r="C79" s="58" t="s">
        <v>197</v>
      </c>
      <c r="D79" s="46"/>
      <c r="E79" s="46"/>
      <c r="F79" s="46"/>
      <c r="G79" s="46">
        <f>20000+5800</f>
        <v>25800</v>
      </c>
      <c r="H79" s="46"/>
      <c r="I79" s="46"/>
      <c r="J79" s="48">
        <v>0</v>
      </c>
      <c r="K79" s="46">
        <f t="shared" si="0"/>
        <v>25800</v>
      </c>
      <c r="L79" s="3"/>
      <c r="M79" s="3"/>
      <c r="N79" s="3"/>
      <c r="O79" s="3"/>
      <c r="P79" s="42"/>
    </row>
    <row r="80" spans="1:16" ht="56.25">
      <c r="A80" s="86"/>
      <c r="B80" s="81"/>
      <c r="C80" s="58" t="s">
        <v>173</v>
      </c>
      <c r="D80" s="46"/>
      <c r="E80" s="46"/>
      <c r="F80" s="46"/>
      <c r="G80" s="46">
        <v>9000</v>
      </c>
      <c r="H80" s="46"/>
      <c r="I80" s="46"/>
      <c r="J80" s="48">
        <v>0</v>
      </c>
      <c r="K80" s="46">
        <f aca="true" t="shared" si="1" ref="K80:K146">D80+E80+F80+G80-J80</f>
        <v>9000</v>
      </c>
      <c r="L80" s="3"/>
      <c r="M80" s="3"/>
      <c r="N80" s="3"/>
      <c r="O80" s="3"/>
      <c r="P80" s="42"/>
    </row>
    <row r="81" spans="1:16" ht="56.25">
      <c r="A81" s="86"/>
      <c r="B81" s="80"/>
      <c r="C81" s="58" t="s">
        <v>229</v>
      </c>
      <c r="D81" s="46"/>
      <c r="E81" s="46"/>
      <c r="F81" s="46"/>
      <c r="G81" s="46"/>
      <c r="H81" s="46">
        <v>7000</v>
      </c>
      <c r="I81" s="46"/>
      <c r="J81" s="48"/>
      <c r="K81" s="46">
        <f t="shared" si="1"/>
        <v>0</v>
      </c>
      <c r="L81" s="3"/>
      <c r="M81" s="3"/>
      <c r="N81" s="3"/>
      <c r="O81" s="3"/>
      <c r="P81" s="42"/>
    </row>
    <row r="82" spans="1:16" ht="27.75">
      <c r="A82" s="86"/>
      <c r="B82" s="53" t="s">
        <v>16</v>
      </c>
      <c r="C82" s="64">
        <f>D82+F82+G82+H82</f>
        <v>66320</v>
      </c>
      <c r="D82" s="49">
        <f>D77</f>
        <v>17520</v>
      </c>
      <c r="E82" s="49"/>
      <c r="F82" s="49">
        <f>F78</f>
        <v>7000</v>
      </c>
      <c r="G82" s="49">
        <f>G79+G80</f>
        <v>34800</v>
      </c>
      <c r="H82" s="49">
        <f>H81</f>
        <v>7000</v>
      </c>
      <c r="I82" s="46"/>
      <c r="J82" s="48"/>
      <c r="K82" s="46"/>
      <c r="L82" s="3"/>
      <c r="M82" s="3"/>
      <c r="N82" s="3"/>
      <c r="O82" s="3"/>
      <c r="P82" s="42"/>
    </row>
    <row r="83" spans="1:16" ht="56.25">
      <c r="A83" s="77">
        <v>15</v>
      </c>
      <c r="B83" s="83" t="s">
        <v>22</v>
      </c>
      <c r="C83" s="58" t="s">
        <v>136</v>
      </c>
      <c r="D83" s="46">
        <v>20000</v>
      </c>
      <c r="E83" s="46"/>
      <c r="F83" s="46"/>
      <c r="G83" s="46"/>
      <c r="H83" s="46"/>
      <c r="I83" s="46"/>
      <c r="J83" s="48">
        <v>0</v>
      </c>
      <c r="K83" s="46">
        <f t="shared" si="1"/>
        <v>20000</v>
      </c>
      <c r="L83" s="3"/>
      <c r="M83" s="3"/>
      <c r="N83" s="3"/>
      <c r="O83" s="3"/>
      <c r="P83" s="38"/>
    </row>
    <row r="84" spans="1:16" ht="56.25">
      <c r="A84" s="78"/>
      <c r="B84" s="84"/>
      <c r="C84" s="58" t="s">
        <v>95</v>
      </c>
      <c r="D84" s="46"/>
      <c r="E84" s="46">
        <v>7500</v>
      </c>
      <c r="F84" s="46"/>
      <c r="G84" s="46"/>
      <c r="H84" s="46"/>
      <c r="I84" s="46"/>
      <c r="J84" s="48">
        <v>7500</v>
      </c>
      <c r="K84" s="46">
        <f t="shared" si="1"/>
        <v>0</v>
      </c>
      <c r="L84" s="3"/>
      <c r="M84" s="3"/>
      <c r="N84" s="3"/>
      <c r="O84" s="3"/>
      <c r="P84" s="38"/>
    </row>
    <row r="85" spans="1:16" ht="84">
      <c r="A85" s="78"/>
      <c r="B85" s="87"/>
      <c r="C85" s="58" t="s">
        <v>128</v>
      </c>
      <c r="D85" s="46"/>
      <c r="E85" s="46"/>
      <c r="F85" s="46">
        <v>25000</v>
      </c>
      <c r="G85" s="46"/>
      <c r="H85" s="46"/>
      <c r="I85" s="46"/>
      <c r="J85" s="48">
        <v>25000</v>
      </c>
      <c r="K85" s="46">
        <f t="shared" si="1"/>
        <v>0</v>
      </c>
      <c r="L85" s="3"/>
      <c r="M85" s="3"/>
      <c r="N85" s="3"/>
      <c r="O85" s="3"/>
      <c r="P85" s="38"/>
    </row>
    <row r="86" spans="1:16" ht="112.5">
      <c r="A86" s="78"/>
      <c r="B86" s="87"/>
      <c r="C86" s="58" t="s">
        <v>129</v>
      </c>
      <c r="D86" s="46"/>
      <c r="E86" s="46"/>
      <c r="F86" s="46">
        <v>18000</v>
      </c>
      <c r="G86" s="46"/>
      <c r="H86" s="46"/>
      <c r="I86" s="46"/>
      <c r="J86" s="48">
        <v>18000</v>
      </c>
      <c r="K86" s="46">
        <f t="shared" si="1"/>
        <v>0</v>
      </c>
      <c r="L86" s="3"/>
      <c r="M86" s="3"/>
      <c r="N86" s="3"/>
      <c r="O86" s="3"/>
      <c r="P86" s="38"/>
    </row>
    <row r="87" spans="1:16" ht="112.5">
      <c r="A87" s="78"/>
      <c r="B87" s="93"/>
      <c r="C87" s="58" t="s">
        <v>130</v>
      </c>
      <c r="D87" s="46"/>
      <c r="E87" s="46"/>
      <c r="F87" s="46">
        <v>29500</v>
      </c>
      <c r="G87" s="46"/>
      <c r="H87" s="46"/>
      <c r="I87" s="46"/>
      <c r="J87" s="48">
        <v>29422</v>
      </c>
      <c r="K87" s="46">
        <f t="shared" si="1"/>
        <v>78</v>
      </c>
      <c r="L87" s="3"/>
      <c r="M87" s="3"/>
      <c r="N87" s="3"/>
      <c r="O87" s="3"/>
      <c r="P87" s="38"/>
    </row>
    <row r="88" spans="1:16" s="10" customFormat="1" ht="27.75">
      <c r="A88" s="82"/>
      <c r="B88" s="53" t="s">
        <v>16</v>
      </c>
      <c r="C88" s="64">
        <f>D88+E88+F88</f>
        <v>100000</v>
      </c>
      <c r="D88" s="49">
        <f>D83</f>
        <v>20000</v>
      </c>
      <c r="E88" s="49">
        <f>E84</f>
        <v>7500</v>
      </c>
      <c r="F88" s="49">
        <f>F85+F86+F87</f>
        <v>72500</v>
      </c>
      <c r="G88" s="49"/>
      <c r="H88" s="49"/>
      <c r="I88" s="49"/>
      <c r="J88" s="49"/>
      <c r="K88" s="46"/>
      <c r="L88" s="4"/>
      <c r="M88" s="4"/>
      <c r="N88" s="4"/>
      <c r="O88" s="4"/>
      <c r="P88" s="39"/>
    </row>
    <row r="89" spans="1:16" ht="56.25">
      <c r="A89" s="77">
        <v>16</v>
      </c>
      <c r="B89" s="62" t="s">
        <v>23</v>
      </c>
      <c r="C89" s="58" t="s">
        <v>166</v>
      </c>
      <c r="D89" s="46"/>
      <c r="E89" s="46">
        <v>100000</v>
      </c>
      <c r="F89" s="46"/>
      <c r="G89" s="46"/>
      <c r="H89" s="46"/>
      <c r="I89" s="46"/>
      <c r="J89" s="48">
        <v>96909.46</v>
      </c>
      <c r="K89" s="46">
        <f t="shared" si="1"/>
        <v>3090.5399999999936</v>
      </c>
      <c r="L89" s="3"/>
      <c r="M89" s="3"/>
      <c r="N89" s="3"/>
      <c r="O89" s="3"/>
      <c r="P89" s="38"/>
    </row>
    <row r="90" spans="1:16" s="10" customFormat="1" ht="27.75">
      <c r="A90" s="82"/>
      <c r="B90" s="53" t="s">
        <v>16</v>
      </c>
      <c r="C90" s="65"/>
      <c r="D90" s="49"/>
      <c r="E90" s="49">
        <f>E89</f>
        <v>100000</v>
      </c>
      <c r="F90" s="49"/>
      <c r="G90" s="49"/>
      <c r="H90" s="49"/>
      <c r="I90" s="49"/>
      <c r="J90" s="49"/>
      <c r="K90" s="46"/>
      <c r="L90" s="4"/>
      <c r="M90" s="4"/>
      <c r="N90" s="4"/>
      <c r="O90" s="4"/>
      <c r="P90" s="39"/>
    </row>
    <row r="91" spans="1:16" s="10" customFormat="1" ht="56.25">
      <c r="A91" s="77">
        <v>17</v>
      </c>
      <c r="B91" s="83" t="s">
        <v>24</v>
      </c>
      <c r="C91" s="58" t="s">
        <v>167</v>
      </c>
      <c r="D91" s="49"/>
      <c r="E91" s="49"/>
      <c r="F91" s="49">
        <v>50000</v>
      </c>
      <c r="G91" s="49"/>
      <c r="H91" s="49"/>
      <c r="I91" s="49"/>
      <c r="J91" s="49">
        <v>0</v>
      </c>
      <c r="K91" s="46">
        <f t="shared" si="1"/>
        <v>50000</v>
      </c>
      <c r="L91" s="4"/>
      <c r="M91" s="4"/>
      <c r="N91" s="4"/>
      <c r="O91" s="4"/>
      <c r="P91" s="39"/>
    </row>
    <row r="92" spans="1:16" s="10" customFormat="1" ht="56.25">
      <c r="A92" s="78"/>
      <c r="B92" s="84"/>
      <c r="C92" s="68" t="s">
        <v>131</v>
      </c>
      <c r="D92" s="49"/>
      <c r="E92" s="49"/>
      <c r="F92" s="49">
        <v>25000</v>
      </c>
      <c r="G92" s="49"/>
      <c r="H92" s="49"/>
      <c r="I92" s="49"/>
      <c r="J92" s="49">
        <v>0</v>
      </c>
      <c r="K92" s="46">
        <f t="shared" si="1"/>
        <v>25000</v>
      </c>
      <c r="L92" s="4"/>
      <c r="M92" s="4"/>
      <c r="N92" s="4"/>
      <c r="O92" s="4"/>
      <c r="P92" s="39"/>
    </row>
    <row r="93" spans="1:16" s="25" customFormat="1" ht="73.5" customHeight="1">
      <c r="A93" s="78"/>
      <c r="B93" s="93"/>
      <c r="C93" s="68" t="s">
        <v>193</v>
      </c>
      <c r="D93" s="52"/>
      <c r="E93" s="52"/>
      <c r="F93" s="52">
        <v>25000</v>
      </c>
      <c r="G93" s="52"/>
      <c r="H93" s="52"/>
      <c r="I93" s="52"/>
      <c r="J93" s="52">
        <v>0</v>
      </c>
      <c r="K93" s="46">
        <f t="shared" si="1"/>
        <v>25000</v>
      </c>
      <c r="L93" s="26"/>
      <c r="M93" s="26"/>
      <c r="N93" s="26"/>
      <c r="O93" s="26"/>
      <c r="P93" s="39"/>
    </row>
    <row r="94" spans="1:16" ht="27.75">
      <c r="A94" s="82"/>
      <c r="B94" s="53" t="s">
        <v>16</v>
      </c>
      <c r="C94" s="64">
        <f>F94</f>
        <v>100000</v>
      </c>
      <c r="D94" s="49"/>
      <c r="E94" s="49"/>
      <c r="F94" s="49">
        <f>F91+F93+F92</f>
        <v>100000</v>
      </c>
      <c r="G94" s="49"/>
      <c r="H94" s="49"/>
      <c r="I94" s="49"/>
      <c r="J94" s="49"/>
      <c r="K94" s="46"/>
      <c r="L94" s="2"/>
      <c r="M94" s="2"/>
      <c r="N94" s="2"/>
      <c r="O94" s="2"/>
      <c r="P94" s="39"/>
    </row>
    <row r="95" spans="1:16" ht="27.75">
      <c r="A95" s="86">
        <v>18</v>
      </c>
      <c r="B95" s="77" t="s">
        <v>25</v>
      </c>
      <c r="C95" s="58" t="s">
        <v>46</v>
      </c>
      <c r="D95" s="51">
        <v>4238.33</v>
      </c>
      <c r="E95" s="46"/>
      <c r="F95" s="46"/>
      <c r="G95" s="46"/>
      <c r="H95" s="46"/>
      <c r="I95" s="46"/>
      <c r="J95" s="48">
        <v>4238.33</v>
      </c>
      <c r="K95" s="46">
        <f t="shared" si="1"/>
        <v>0</v>
      </c>
      <c r="L95" s="3"/>
      <c r="M95" s="3"/>
      <c r="N95" s="3"/>
      <c r="O95" s="3"/>
      <c r="P95" s="42"/>
    </row>
    <row r="96" spans="1:16" ht="56.25">
      <c r="A96" s="86"/>
      <c r="B96" s="78"/>
      <c r="C96" s="58" t="s">
        <v>136</v>
      </c>
      <c r="D96" s="46">
        <v>3500</v>
      </c>
      <c r="E96" s="46"/>
      <c r="F96" s="46"/>
      <c r="G96" s="46"/>
      <c r="H96" s="46"/>
      <c r="I96" s="46"/>
      <c r="J96" s="48">
        <v>0</v>
      </c>
      <c r="K96" s="46">
        <f t="shared" si="1"/>
        <v>3500</v>
      </c>
      <c r="L96" s="3"/>
      <c r="M96" s="3"/>
      <c r="N96" s="3"/>
      <c r="O96" s="3"/>
      <c r="P96" s="42"/>
    </row>
    <row r="97" spans="1:16" ht="56.25">
      <c r="A97" s="86"/>
      <c r="B97" s="78"/>
      <c r="C97" s="58" t="s">
        <v>121</v>
      </c>
      <c r="D97" s="46">
        <v>1700</v>
      </c>
      <c r="E97" s="46"/>
      <c r="F97" s="46"/>
      <c r="G97" s="46"/>
      <c r="H97" s="46"/>
      <c r="I97" s="46"/>
      <c r="J97" s="48">
        <v>1700</v>
      </c>
      <c r="K97" s="46">
        <f t="shared" si="1"/>
        <v>0</v>
      </c>
      <c r="L97" s="3"/>
      <c r="M97" s="3"/>
      <c r="N97" s="3"/>
      <c r="O97" s="3"/>
      <c r="P97" s="42"/>
    </row>
    <row r="98" spans="1:16" ht="27.75">
      <c r="A98" s="86"/>
      <c r="B98" s="78"/>
      <c r="C98" s="58" t="s">
        <v>55</v>
      </c>
      <c r="D98" s="46">
        <v>1500</v>
      </c>
      <c r="E98" s="46"/>
      <c r="F98" s="46"/>
      <c r="G98" s="46"/>
      <c r="H98" s="46"/>
      <c r="I98" s="46"/>
      <c r="J98" s="48">
        <v>1500</v>
      </c>
      <c r="K98" s="46">
        <f t="shared" si="1"/>
        <v>0</v>
      </c>
      <c r="L98" s="3"/>
      <c r="M98" s="3"/>
      <c r="N98" s="3"/>
      <c r="O98" s="3"/>
      <c r="P98" s="42"/>
    </row>
    <row r="99" spans="1:16" ht="56.25">
      <c r="A99" s="86"/>
      <c r="B99" s="78"/>
      <c r="C99" s="58" t="s">
        <v>60</v>
      </c>
      <c r="D99" s="46">
        <v>1380</v>
      </c>
      <c r="E99" s="46"/>
      <c r="F99" s="46"/>
      <c r="G99" s="46"/>
      <c r="H99" s="46"/>
      <c r="I99" s="46"/>
      <c r="J99" s="48">
        <v>1380</v>
      </c>
      <c r="K99" s="46">
        <f t="shared" si="1"/>
        <v>0</v>
      </c>
      <c r="L99" s="3"/>
      <c r="M99" s="3"/>
      <c r="N99" s="3"/>
      <c r="O99" s="3"/>
      <c r="P99" s="42"/>
    </row>
    <row r="100" spans="1:16" ht="56.25">
      <c r="A100" s="86"/>
      <c r="B100" s="78"/>
      <c r="C100" s="58" t="s">
        <v>72</v>
      </c>
      <c r="D100" s="46">
        <v>50000</v>
      </c>
      <c r="E100" s="46"/>
      <c r="F100" s="46"/>
      <c r="G100" s="46"/>
      <c r="H100" s="46"/>
      <c r="I100" s="46"/>
      <c r="J100" s="48">
        <v>0</v>
      </c>
      <c r="K100" s="46">
        <f t="shared" si="1"/>
        <v>50000</v>
      </c>
      <c r="L100" s="3"/>
      <c r="M100" s="3"/>
      <c r="N100" s="3"/>
      <c r="O100" s="3"/>
      <c r="P100" s="42"/>
    </row>
    <row r="101" spans="1:16" ht="84">
      <c r="A101" s="86"/>
      <c r="B101" s="78"/>
      <c r="C101" s="58" t="s">
        <v>203</v>
      </c>
      <c r="D101" s="46">
        <v>13000</v>
      </c>
      <c r="E101" s="46"/>
      <c r="F101" s="46"/>
      <c r="G101" s="46"/>
      <c r="H101" s="46"/>
      <c r="I101" s="46"/>
      <c r="J101" s="48">
        <v>11008.92</v>
      </c>
      <c r="K101" s="46">
        <f t="shared" si="1"/>
        <v>1991.08</v>
      </c>
      <c r="L101" s="3"/>
      <c r="M101" s="3"/>
      <c r="N101" s="3"/>
      <c r="O101" s="3"/>
      <c r="P101" s="42"/>
    </row>
    <row r="102" spans="1:16" ht="56.25">
      <c r="A102" s="86"/>
      <c r="B102" s="79"/>
      <c r="C102" s="58" t="s">
        <v>109</v>
      </c>
      <c r="D102" s="46"/>
      <c r="E102" s="46">
        <v>1380</v>
      </c>
      <c r="F102" s="46"/>
      <c r="G102" s="46"/>
      <c r="H102" s="46"/>
      <c r="I102" s="46"/>
      <c r="J102" s="48">
        <v>1380</v>
      </c>
      <c r="K102" s="46">
        <f t="shared" si="1"/>
        <v>0</v>
      </c>
      <c r="L102" s="3"/>
      <c r="M102" s="3"/>
      <c r="N102" s="3"/>
      <c r="O102" s="3"/>
      <c r="P102" s="42"/>
    </row>
    <row r="103" spans="1:16" ht="56.25">
      <c r="A103" s="86"/>
      <c r="B103" s="79"/>
      <c r="C103" s="58" t="s">
        <v>110</v>
      </c>
      <c r="D103" s="46"/>
      <c r="E103" s="46">
        <v>20000</v>
      </c>
      <c r="F103" s="46"/>
      <c r="G103" s="46"/>
      <c r="H103" s="46"/>
      <c r="I103" s="46"/>
      <c r="J103" s="48">
        <v>20000</v>
      </c>
      <c r="K103" s="46">
        <f t="shared" si="1"/>
        <v>0</v>
      </c>
      <c r="L103" s="3"/>
      <c r="M103" s="3"/>
      <c r="N103" s="3"/>
      <c r="O103" s="3"/>
      <c r="P103" s="42"/>
    </row>
    <row r="104" spans="1:16" ht="67.5" customHeight="1">
      <c r="A104" s="86"/>
      <c r="B104" s="80"/>
      <c r="C104" s="58" t="s">
        <v>186</v>
      </c>
      <c r="D104" s="46"/>
      <c r="E104" s="46"/>
      <c r="F104" s="46"/>
      <c r="G104" s="46">
        <v>560</v>
      </c>
      <c r="H104" s="46"/>
      <c r="I104" s="46"/>
      <c r="J104" s="48">
        <v>0</v>
      </c>
      <c r="K104" s="46">
        <f t="shared" si="1"/>
        <v>560</v>
      </c>
      <c r="L104" s="3"/>
      <c r="M104" s="3"/>
      <c r="N104" s="3"/>
      <c r="O104" s="3"/>
      <c r="P104" s="42"/>
    </row>
    <row r="105" spans="1:16" ht="27.75">
      <c r="A105" s="86"/>
      <c r="B105" s="53" t="s">
        <v>16</v>
      </c>
      <c r="C105" s="61">
        <f>D105+E105+G105</f>
        <v>97258.33</v>
      </c>
      <c r="D105" s="50">
        <f>SUM(D95:D103)</f>
        <v>75318.33</v>
      </c>
      <c r="E105" s="50">
        <f>SUM(E95:E103)</f>
        <v>21380</v>
      </c>
      <c r="F105" s="49"/>
      <c r="G105" s="49">
        <f>G104</f>
        <v>560</v>
      </c>
      <c r="H105" s="49"/>
      <c r="I105" s="49"/>
      <c r="J105" s="49"/>
      <c r="K105" s="46"/>
      <c r="L105" s="2"/>
      <c r="M105" s="2"/>
      <c r="N105" s="2"/>
      <c r="O105" s="2"/>
      <c r="P105" s="39"/>
    </row>
    <row r="106" spans="1:16" ht="84">
      <c r="A106" s="86">
        <v>19</v>
      </c>
      <c r="B106" s="83" t="s">
        <v>26</v>
      </c>
      <c r="C106" s="58" t="s">
        <v>56</v>
      </c>
      <c r="D106" s="46">
        <v>7000</v>
      </c>
      <c r="E106" s="46"/>
      <c r="F106" s="46"/>
      <c r="G106" s="46"/>
      <c r="H106" s="46"/>
      <c r="I106" s="46"/>
      <c r="J106" s="48">
        <v>7000</v>
      </c>
      <c r="K106" s="46">
        <f t="shared" si="1"/>
        <v>0</v>
      </c>
      <c r="L106" s="3"/>
      <c r="M106" s="3"/>
      <c r="N106" s="3"/>
      <c r="O106" s="3"/>
      <c r="P106" s="42"/>
    </row>
    <row r="107" spans="1:16" ht="27.75">
      <c r="A107" s="86"/>
      <c r="B107" s="84"/>
      <c r="C107" s="58" t="s">
        <v>66</v>
      </c>
      <c r="D107" s="46">
        <v>16000</v>
      </c>
      <c r="E107" s="46"/>
      <c r="F107" s="46"/>
      <c r="G107" s="46"/>
      <c r="H107" s="46"/>
      <c r="I107" s="46"/>
      <c r="J107" s="48">
        <v>16000</v>
      </c>
      <c r="K107" s="46">
        <f t="shared" si="1"/>
        <v>0</v>
      </c>
      <c r="L107" s="3"/>
      <c r="M107" s="3"/>
      <c r="N107" s="3"/>
      <c r="O107" s="3"/>
      <c r="P107" s="42"/>
    </row>
    <row r="108" spans="1:16" ht="112.5">
      <c r="A108" s="86"/>
      <c r="B108" s="84"/>
      <c r="C108" s="58" t="s">
        <v>69</v>
      </c>
      <c r="D108" s="46">
        <v>12000</v>
      </c>
      <c r="E108" s="46"/>
      <c r="F108" s="46"/>
      <c r="G108" s="46"/>
      <c r="H108" s="46"/>
      <c r="I108" s="46"/>
      <c r="J108" s="48">
        <v>12000</v>
      </c>
      <c r="K108" s="46">
        <f t="shared" si="1"/>
        <v>0</v>
      </c>
      <c r="L108" s="3"/>
      <c r="M108" s="3"/>
      <c r="N108" s="3"/>
      <c r="O108" s="3"/>
      <c r="P108" s="42"/>
    </row>
    <row r="109" spans="1:16" ht="56.25">
      <c r="A109" s="86"/>
      <c r="B109" s="84"/>
      <c r="C109" s="58" t="s">
        <v>96</v>
      </c>
      <c r="D109" s="46"/>
      <c r="E109" s="46">
        <v>10000</v>
      </c>
      <c r="F109" s="46"/>
      <c r="G109" s="46"/>
      <c r="H109" s="46"/>
      <c r="I109" s="46"/>
      <c r="J109" s="48">
        <v>10000</v>
      </c>
      <c r="K109" s="46">
        <f t="shared" si="1"/>
        <v>0</v>
      </c>
      <c r="L109" s="3"/>
      <c r="M109" s="3"/>
      <c r="N109" s="3"/>
      <c r="O109" s="3"/>
      <c r="P109" s="42"/>
    </row>
    <row r="110" spans="1:16" ht="141">
      <c r="A110" s="86"/>
      <c r="B110" s="87"/>
      <c r="C110" s="58" t="s">
        <v>115</v>
      </c>
      <c r="D110" s="46"/>
      <c r="E110" s="46">
        <v>16000</v>
      </c>
      <c r="F110" s="46"/>
      <c r="G110" s="46"/>
      <c r="H110" s="46"/>
      <c r="I110" s="46"/>
      <c r="J110" s="48">
        <v>16000</v>
      </c>
      <c r="K110" s="46">
        <f t="shared" si="1"/>
        <v>0</v>
      </c>
      <c r="L110" s="3"/>
      <c r="M110" s="3"/>
      <c r="N110" s="3"/>
      <c r="O110" s="3"/>
      <c r="P110" s="42"/>
    </row>
    <row r="111" spans="1:16" ht="84">
      <c r="A111" s="86"/>
      <c r="B111" s="87"/>
      <c r="C111" s="58" t="s">
        <v>116</v>
      </c>
      <c r="D111" s="46"/>
      <c r="E111" s="46">
        <v>12000</v>
      </c>
      <c r="F111" s="46"/>
      <c r="G111" s="46"/>
      <c r="H111" s="46"/>
      <c r="I111" s="46"/>
      <c r="J111" s="48">
        <v>12000</v>
      </c>
      <c r="K111" s="46">
        <f t="shared" si="1"/>
        <v>0</v>
      </c>
      <c r="L111" s="3"/>
      <c r="M111" s="3"/>
      <c r="N111" s="3"/>
      <c r="O111" s="3"/>
      <c r="P111" s="42"/>
    </row>
    <row r="112" spans="1:16" ht="112.5">
      <c r="A112" s="86"/>
      <c r="B112" s="93"/>
      <c r="C112" s="58" t="s">
        <v>117</v>
      </c>
      <c r="D112" s="46"/>
      <c r="E112" s="46">
        <v>27000</v>
      </c>
      <c r="F112" s="46"/>
      <c r="G112" s="46"/>
      <c r="H112" s="46"/>
      <c r="I112" s="46"/>
      <c r="J112" s="48">
        <v>0</v>
      </c>
      <c r="K112" s="46">
        <f t="shared" si="1"/>
        <v>27000</v>
      </c>
      <c r="L112" s="3"/>
      <c r="M112" s="3"/>
      <c r="N112" s="3"/>
      <c r="O112" s="3"/>
      <c r="P112" s="42"/>
    </row>
    <row r="113" spans="1:16" s="10" customFormat="1" ht="27.75">
      <c r="A113" s="86"/>
      <c r="B113" s="53" t="s">
        <v>16</v>
      </c>
      <c r="C113" s="64">
        <f>D113+E113</f>
        <v>100000</v>
      </c>
      <c r="D113" s="49">
        <f>D106+D107+D108</f>
        <v>35000</v>
      </c>
      <c r="E113" s="49">
        <f>E109+E110+E111+E112</f>
        <v>65000</v>
      </c>
      <c r="F113" s="49"/>
      <c r="G113" s="49"/>
      <c r="H113" s="49"/>
      <c r="I113" s="49"/>
      <c r="J113" s="49"/>
      <c r="K113" s="46"/>
      <c r="L113" s="4"/>
      <c r="M113" s="4"/>
      <c r="N113" s="4"/>
      <c r="O113" s="4"/>
      <c r="P113" s="39"/>
    </row>
    <row r="114" spans="1:16" s="20" customFormat="1" ht="56.25">
      <c r="A114" s="77">
        <v>20</v>
      </c>
      <c r="B114" s="83" t="s">
        <v>27</v>
      </c>
      <c r="C114" s="58" t="s">
        <v>92</v>
      </c>
      <c r="D114" s="46">
        <v>40000</v>
      </c>
      <c r="E114" s="46"/>
      <c r="F114" s="46"/>
      <c r="G114" s="46"/>
      <c r="H114" s="46"/>
      <c r="I114" s="46"/>
      <c r="J114" s="76">
        <v>0</v>
      </c>
      <c r="K114" s="46">
        <f t="shared" si="1"/>
        <v>40000</v>
      </c>
      <c r="L114" s="3"/>
      <c r="M114" s="3"/>
      <c r="N114" s="3"/>
      <c r="O114" s="3"/>
      <c r="P114" s="44"/>
    </row>
    <row r="115" spans="1:16" ht="84">
      <c r="A115" s="79"/>
      <c r="B115" s="84"/>
      <c r="C115" s="58" t="s">
        <v>91</v>
      </c>
      <c r="D115" s="46">
        <v>10000</v>
      </c>
      <c r="E115" s="46"/>
      <c r="F115" s="46"/>
      <c r="G115" s="46"/>
      <c r="H115" s="46"/>
      <c r="I115" s="46"/>
      <c r="J115" s="48">
        <v>10000</v>
      </c>
      <c r="K115" s="46">
        <f t="shared" si="1"/>
        <v>0</v>
      </c>
      <c r="L115" s="3"/>
      <c r="M115" s="3"/>
      <c r="N115" s="3"/>
      <c r="O115" s="3"/>
      <c r="P115" s="38"/>
    </row>
    <row r="116" spans="1:16" ht="84">
      <c r="A116" s="79"/>
      <c r="B116" s="87"/>
      <c r="C116" s="58" t="s">
        <v>169</v>
      </c>
      <c r="D116" s="46"/>
      <c r="E116" s="46">
        <v>10000</v>
      </c>
      <c r="F116" s="46"/>
      <c r="G116" s="46"/>
      <c r="H116" s="46"/>
      <c r="I116" s="46"/>
      <c r="J116" s="48">
        <v>10000</v>
      </c>
      <c r="K116" s="46">
        <f t="shared" si="1"/>
        <v>0</v>
      </c>
      <c r="L116" s="3"/>
      <c r="M116" s="3"/>
      <c r="N116" s="3"/>
      <c r="O116" s="3"/>
      <c r="P116" s="38"/>
    </row>
    <row r="117" spans="1:16" ht="168.75">
      <c r="A117" s="79"/>
      <c r="B117" s="87"/>
      <c r="C117" s="58" t="s">
        <v>170</v>
      </c>
      <c r="D117" s="46"/>
      <c r="E117" s="46">
        <v>6000</v>
      </c>
      <c r="F117" s="46"/>
      <c r="G117" s="46"/>
      <c r="H117" s="46"/>
      <c r="I117" s="46"/>
      <c r="J117" s="48">
        <v>6000</v>
      </c>
      <c r="K117" s="46">
        <f t="shared" si="1"/>
        <v>0</v>
      </c>
      <c r="L117" s="3"/>
      <c r="M117" s="3"/>
      <c r="N117" s="3"/>
      <c r="O117" s="3"/>
      <c r="P117" s="38"/>
    </row>
    <row r="118" spans="1:16" ht="112.5">
      <c r="A118" s="79"/>
      <c r="B118" s="87"/>
      <c r="C118" s="58" t="s">
        <v>124</v>
      </c>
      <c r="D118" s="46"/>
      <c r="E118" s="46"/>
      <c r="F118" s="46">
        <v>7000</v>
      </c>
      <c r="G118" s="46"/>
      <c r="H118" s="46"/>
      <c r="I118" s="46"/>
      <c r="J118" s="48">
        <v>7000</v>
      </c>
      <c r="K118" s="46">
        <f t="shared" si="1"/>
        <v>0</v>
      </c>
      <c r="L118" s="3"/>
      <c r="M118" s="3"/>
      <c r="N118" s="3"/>
      <c r="O118" s="3"/>
      <c r="P118" s="38"/>
    </row>
    <row r="119" spans="1:16" ht="112.5">
      <c r="A119" s="79"/>
      <c r="B119" s="88"/>
      <c r="C119" s="58" t="s">
        <v>172</v>
      </c>
      <c r="D119" s="46"/>
      <c r="E119" s="46"/>
      <c r="F119" s="46"/>
      <c r="G119" s="46">
        <v>25000</v>
      </c>
      <c r="H119" s="46"/>
      <c r="I119" s="46"/>
      <c r="J119" s="48">
        <v>0</v>
      </c>
      <c r="K119" s="46">
        <f t="shared" si="1"/>
        <v>25000</v>
      </c>
      <c r="L119" s="3"/>
      <c r="M119" s="3"/>
      <c r="N119" s="3"/>
      <c r="O119" s="3"/>
      <c r="P119" s="38"/>
    </row>
    <row r="120" spans="1:16" ht="56.25">
      <c r="A120" s="79"/>
      <c r="B120" s="80"/>
      <c r="C120" s="58" t="s">
        <v>192</v>
      </c>
      <c r="D120" s="46"/>
      <c r="E120" s="46"/>
      <c r="F120" s="46"/>
      <c r="G120" s="46">
        <v>2000</v>
      </c>
      <c r="H120" s="46"/>
      <c r="I120" s="46"/>
      <c r="J120" s="48">
        <v>0</v>
      </c>
      <c r="K120" s="46">
        <f t="shared" si="1"/>
        <v>2000</v>
      </c>
      <c r="L120" s="3"/>
      <c r="M120" s="3"/>
      <c r="N120" s="3"/>
      <c r="O120" s="3"/>
      <c r="P120" s="38"/>
    </row>
    <row r="121" spans="1:16" ht="27.75">
      <c r="A121" s="94"/>
      <c r="B121" s="53" t="s">
        <v>16</v>
      </c>
      <c r="C121" s="64">
        <f>D121+E121+F121+G121</f>
        <v>100000</v>
      </c>
      <c r="D121" s="49">
        <f>SUM(D114:D117)</f>
        <v>50000</v>
      </c>
      <c r="E121" s="49">
        <f>SUM(E114:E117)</f>
        <v>16000</v>
      </c>
      <c r="F121" s="49">
        <f>F118</f>
        <v>7000</v>
      </c>
      <c r="G121" s="49">
        <f>G119+G120</f>
        <v>27000</v>
      </c>
      <c r="H121" s="46"/>
      <c r="I121" s="46"/>
      <c r="J121" s="48"/>
      <c r="K121" s="46"/>
      <c r="L121" s="3"/>
      <c r="M121" s="3"/>
      <c r="N121" s="3"/>
      <c r="O121" s="3"/>
      <c r="P121" s="38"/>
    </row>
    <row r="122" spans="1:16" ht="56.25">
      <c r="A122" s="77">
        <v>21</v>
      </c>
      <c r="B122" s="83" t="s">
        <v>28</v>
      </c>
      <c r="C122" s="58" t="s">
        <v>53</v>
      </c>
      <c r="D122" s="46">
        <v>20000</v>
      </c>
      <c r="E122" s="46"/>
      <c r="F122" s="46"/>
      <c r="G122" s="46"/>
      <c r="H122" s="46"/>
      <c r="I122" s="46"/>
      <c r="J122" s="48">
        <v>19025</v>
      </c>
      <c r="K122" s="46">
        <f t="shared" si="1"/>
        <v>975</v>
      </c>
      <c r="L122" s="3"/>
      <c r="M122" s="3"/>
      <c r="N122" s="3"/>
      <c r="O122" s="3"/>
      <c r="P122" s="38"/>
    </row>
    <row r="123" spans="1:16" ht="56.25">
      <c r="A123" s="78"/>
      <c r="B123" s="85"/>
      <c r="C123" s="58" t="s">
        <v>208</v>
      </c>
      <c r="D123" s="46">
        <v>80000</v>
      </c>
      <c r="E123" s="46"/>
      <c r="F123" s="46"/>
      <c r="G123" s="46"/>
      <c r="H123" s="46"/>
      <c r="I123" s="46"/>
      <c r="J123" s="48">
        <v>80000</v>
      </c>
      <c r="K123" s="46">
        <f t="shared" si="1"/>
        <v>0</v>
      </c>
      <c r="L123" s="3"/>
      <c r="M123" s="3"/>
      <c r="N123" s="3"/>
      <c r="O123" s="3"/>
      <c r="P123" s="38"/>
    </row>
    <row r="124" spans="1:16" ht="27.75">
      <c r="A124" s="82"/>
      <c r="B124" s="53" t="s">
        <v>16</v>
      </c>
      <c r="C124" s="64">
        <f>D124</f>
        <v>100000</v>
      </c>
      <c r="D124" s="49">
        <f>D122+D123</f>
        <v>100000</v>
      </c>
      <c r="E124" s="46"/>
      <c r="F124" s="46"/>
      <c r="G124" s="46"/>
      <c r="H124" s="46"/>
      <c r="I124" s="46"/>
      <c r="J124" s="48"/>
      <c r="K124" s="46"/>
      <c r="L124" s="3"/>
      <c r="M124" s="3"/>
      <c r="N124" s="3"/>
      <c r="O124" s="3"/>
      <c r="P124" s="38"/>
    </row>
    <row r="125" spans="1:16" ht="56.25">
      <c r="A125" s="86">
        <v>22</v>
      </c>
      <c r="B125" s="77" t="s">
        <v>29</v>
      </c>
      <c r="C125" s="58" t="s">
        <v>47</v>
      </c>
      <c r="D125" s="46">
        <v>12000</v>
      </c>
      <c r="E125" s="46"/>
      <c r="F125" s="46"/>
      <c r="G125" s="46"/>
      <c r="H125" s="46"/>
      <c r="I125" s="46"/>
      <c r="J125" s="48">
        <v>0</v>
      </c>
      <c r="K125" s="46">
        <f t="shared" si="1"/>
        <v>12000</v>
      </c>
      <c r="L125" s="3"/>
      <c r="M125" s="3"/>
      <c r="N125" s="3"/>
      <c r="O125" s="3"/>
      <c r="P125" s="38"/>
    </row>
    <row r="126" spans="1:16" ht="27.75">
      <c r="A126" s="86"/>
      <c r="B126" s="78"/>
      <c r="C126" s="58" t="s">
        <v>49</v>
      </c>
      <c r="D126" s="46">
        <v>30000</v>
      </c>
      <c r="E126" s="46"/>
      <c r="F126" s="46"/>
      <c r="G126" s="46"/>
      <c r="H126" s="46"/>
      <c r="I126" s="46"/>
      <c r="J126" s="48">
        <v>29700</v>
      </c>
      <c r="K126" s="46">
        <f t="shared" si="1"/>
        <v>300</v>
      </c>
      <c r="L126" s="3"/>
      <c r="M126" s="3"/>
      <c r="N126" s="3"/>
      <c r="O126" s="3"/>
      <c r="P126" s="38"/>
    </row>
    <row r="127" spans="1:16" ht="84">
      <c r="A127" s="86"/>
      <c r="B127" s="82"/>
      <c r="C127" s="58" t="s">
        <v>58</v>
      </c>
      <c r="D127" s="46">
        <v>50000</v>
      </c>
      <c r="E127" s="46"/>
      <c r="F127" s="46"/>
      <c r="G127" s="46"/>
      <c r="H127" s="46"/>
      <c r="I127" s="46"/>
      <c r="J127" s="48">
        <v>50000</v>
      </c>
      <c r="K127" s="46">
        <f t="shared" si="1"/>
        <v>0</v>
      </c>
      <c r="L127" s="3"/>
      <c r="M127" s="3"/>
      <c r="N127" s="3"/>
      <c r="O127" s="3"/>
      <c r="P127" s="38"/>
    </row>
    <row r="128" spans="1:16" ht="27.75">
      <c r="A128" s="86"/>
      <c r="B128" s="53" t="s">
        <v>16</v>
      </c>
      <c r="C128" s="64">
        <f>D128</f>
        <v>92000</v>
      </c>
      <c r="D128" s="49">
        <f>D125+D126+D127</f>
        <v>92000</v>
      </c>
      <c r="E128" s="46"/>
      <c r="F128" s="46"/>
      <c r="G128" s="46"/>
      <c r="H128" s="46"/>
      <c r="I128" s="46"/>
      <c r="J128" s="48"/>
      <c r="K128" s="46"/>
      <c r="L128" s="3"/>
      <c r="M128" s="3"/>
      <c r="N128" s="3"/>
      <c r="O128" s="3"/>
      <c r="P128" s="38"/>
    </row>
    <row r="129" spans="1:16" ht="141">
      <c r="A129" s="86">
        <v>23</v>
      </c>
      <c r="B129" s="77" t="s">
        <v>30</v>
      </c>
      <c r="C129" s="58" t="s">
        <v>171</v>
      </c>
      <c r="D129" s="46"/>
      <c r="E129" s="46">
        <v>5000</v>
      </c>
      <c r="F129" s="46"/>
      <c r="G129" s="46"/>
      <c r="H129" s="46"/>
      <c r="I129" s="46"/>
      <c r="J129" s="48">
        <v>0</v>
      </c>
      <c r="K129" s="46">
        <f t="shared" si="1"/>
        <v>5000</v>
      </c>
      <c r="L129" s="3"/>
      <c r="M129" s="3"/>
      <c r="N129" s="3"/>
      <c r="O129" s="3"/>
      <c r="P129" s="42"/>
    </row>
    <row r="130" spans="1:16" ht="56.25">
      <c r="A130" s="86"/>
      <c r="B130" s="78"/>
      <c r="C130" s="58" t="s">
        <v>150</v>
      </c>
      <c r="D130" s="46"/>
      <c r="E130" s="46"/>
      <c r="F130" s="46">
        <v>10000</v>
      </c>
      <c r="G130" s="46"/>
      <c r="H130" s="46"/>
      <c r="I130" s="46"/>
      <c r="J130" s="48">
        <v>10000</v>
      </c>
      <c r="K130" s="46">
        <f t="shared" si="1"/>
        <v>0</v>
      </c>
      <c r="L130" s="3"/>
      <c r="M130" s="3"/>
      <c r="N130" s="3"/>
      <c r="O130" s="3"/>
      <c r="P130" s="42"/>
    </row>
    <row r="131" spans="1:16" ht="27.75">
      <c r="A131" s="86"/>
      <c r="B131" s="78"/>
      <c r="C131" s="58" t="s">
        <v>125</v>
      </c>
      <c r="D131" s="46"/>
      <c r="E131" s="46"/>
      <c r="F131" s="46">
        <v>11760</v>
      </c>
      <c r="G131" s="46"/>
      <c r="H131" s="46"/>
      <c r="I131" s="46"/>
      <c r="J131" s="48">
        <v>0</v>
      </c>
      <c r="K131" s="46">
        <f t="shared" si="1"/>
        <v>11760</v>
      </c>
      <c r="L131" s="3"/>
      <c r="M131" s="3"/>
      <c r="N131" s="3"/>
      <c r="O131" s="3"/>
      <c r="P131" s="42"/>
    </row>
    <row r="132" spans="1:16" ht="27.75">
      <c r="A132" s="86"/>
      <c r="B132" s="78"/>
      <c r="C132" s="58" t="s">
        <v>127</v>
      </c>
      <c r="D132" s="46"/>
      <c r="E132" s="46"/>
      <c r="F132" s="46">
        <v>6000</v>
      </c>
      <c r="G132" s="46"/>
      <c r="H132" s="46"/>
      <c r="I132" s="46"/>
      <c r="J132" s="48">
        <v>6000</v>
      </c>
      <c r="K132" s="46">
        <f t="shared" si="1"/>
        <v>0</v>
      </c>
      <c r="L132" s="3"/>
      <c r="M132" s="3"/>
      <c r="N132" s="3"/>
      <c r="O132" s="3"/>
      <c r="P132" s="42"/>
    </row>
    <row r="133" spans="1:16" ht="84">
      <c r="A133" s="86"/>
      <c r="B133" s="78"/>
      <c r="C133" s="58" t="s">
        <v>126</v>
      </c>
      <c r="D133" s="46"/>
      <c r="E133" s="46"/>
      <c r="F133" s="46">
        <v>17677</v>
      </c>
      <c r="G133" s="46"/>
      <c r="H133" s="46"/>
      <c r="I133" s="46"/>
      <c r="J133" s="48">
        <v>17677</v>
      </c>
      <c r="K133" s="46">
        <f t="shared" si="1"/>
        <v>0</v>
      </c>
      <c r="L133" s="3"/>
      <c r="M133" s="3"/>
      <c r="N133" s="3"/>
      <c r="O133" s="3"/>
      <c r="P133" s="42"/>
    </row>
    <row r="134" spans="1:16" ht="112.5">
      <c r="A134" s="86"/>
      <c r="B134" s="94"/>
      <c r="C134" s="58" t="s">
        <v>135</v>
      </c>
      <c r="D134" s="46"/>
      <c r="E134" s="46"/>
      <c r="F134" s="46">
        <v>30000</v>
      </c>
      <c r="G134" s="46"/>
      <c r="H134" s="46"/>
      <c r="I134" s="46"/>
      <c r="J134" s="48">
        <v>0</v>
      </c>
      <c r="K134" s="46">
        <f t="shared" si="1"/>
        <v>30000</v>
      </c>
      <c r="L134" s="3"/>
      <c r="M134" s="3"/>
      <c r="N134" s="3"/>
      <c r="O134" s="3"/>
      <c r="P134" s="42"/>
    </row>
    <row r="135" spans="1:16" ht="27.75">
      <c r="A135" s="86"/>
      <c r="B135" s="53" t="s">
        <v>16</v>
      </c>
      <c r="C135" s="64">
        <f>E135+F135</f>
        <v>80437</v>
      </c>
      <c r="D135" s="46"/>
      <c r="E135" s="49">
        <f>E129</f>
        <v>5000</v>
      </c>
      <c r="F135" s="49">
        <f>F130+F131+F132+F133+F134</f>
        <v>75437</v>
      </c>
      <c r="G135" s="46"/>
      <c r="H135" s="46"/>
      <c r="I135" s="46"/>
      <c r="J135" s="48"/>
      <c r="K135" s="46"/>
      <c r="L135" s="3"/>
      <c r="M135" s="3"/>
      <c r="N135" s="3"/>
      <c r="O135" s="3"/>
      <c r="P135" s="42"/>
    </row>
    <row r="136" spans="1:19" ht="27.75">
      <c r="A136" s="86">
        <v>24</v>
      </c>
      <c r="B136" s="83" t="s">
        <v>31</v>
      </c>
      <c r="C136" s="58" t="s">
        <v>222</v>
      </c>
      <c r="D136" s="46">
        <v>8000</v>
      </c>
      <c r="E136" s="46"/>
      <c r="F136" s="46"/>
      <c r="G136" s="46"/>
      <c r="H136" s="46"/>
      <c r="I136" s="46"/>
      <c r="J136" s="75"/>
      <c r="K136" s="46">
        <f t="shared" si="1"/>
        <v>8000</v>
      </c>
      <c r="L136" s="3"/>
      <c r="M136" s="3"/>
      <c r="N136" s="3"/>
      <c r="O136" s="3"/>
      <c r="P136" s="42"/>
      <c r="S136" s="1" t="s">
        <v>9</v>
      </c>
    </row>
    <row r="137" spans="1:16" ht="56.25">
      <c r="A137" s="86"/>
      <c r="B137" s="84"/>
      <c r="C137" s="58" t="s">
        <v>51</v>
      </c>
      <c r="D137" s="46">
        <v>10000</v>
      </c>
      <c r="E137" s="46"/>
      <c r="F137" s="46"/>
      <c r="G137" s="46"/>
      <c r="H137" s="46"/>
      <c r="I137" s="46"/>
      <c r="J137" s="48">
        <v>5596.98</v>
      </c>
      <c r="K137" s="46">
        <f t="shared" si="1"/>
        <v>4403.02</v>
      </c>
      <c r="L137" s="3"/>
      <c r="M137" s="3"/>
      <c r="N137" s="3"/>
      <c r="O137" s="3"/>
      <c r="P137" s="42"/>
    </row>
    <row r="138" spans="1:16" ht="56.25">
      <c r="A138" s="86"/>
      <c r="B138" s="84"/>
      <c r="C138" s="58" t="s">
        <v>52</v>
      </c>
      <c r="D138" s="46">
        <v>6400</v>
      </c>
      <c r="E138" s="46"/>
      <c r="F138" s="46"/>
      <c r="G138" s="46"/>
      <c r="H138" s="46"/>
      <c r="I138" s="46"/>
      <c r="J138" s="48">
        <v>5596.98</v>
      </c>
      <c r="K138" s="46">
        <f t="shared" si="1"/>
        <v>803.0200000000004</v>
      </c>
      <c r="L138" s="3"/>
      <c r="M138" s="3"/>
      <c r="N138" s="3"/>
      <c r="O138" s="3"/>
      <c r="P138" s="42"/>
    </row>
    <row r="139" spans="1:16" ht="56.25">
      <c r="A139" s="86"/>
      <c r="B139" s="84"/>
      <c r="C139" s="58" t="s">
        <v>94</v>
      </c>
      <c r="D139" s="46"/>
      <c r="E139" s="46">
        <v>10000</v>
      </c>
      <c r="F139" s="46"/>
      <c r="G139" s="46"/>
      <c r="H139" s="46"/>
      <c r="I139" s="46"/>
      <c r="J139" s="48">
        <v>9800</v>
      </c>
      <c r="K139" s="46">
        <f t="shared" si="1"/>
        <v>200</v>
      </c>
      <c r="L139" s="3"/>
      <c r="M139" s="3"/>
      <c r="N139" s="3"/>
      <c r="O139" s="3"/>
      <c r="P139" s="42"/>
    </row>
    <row r="140" spans="1:16" ht="84">
      <c r="A140" s="86"/>
      <c r="B140" s="88"/>
      <c r="C140" s="58" t="s">
        <v>175</v>
      </c>
      <c r="D140" s="46"/>
      <c r="E140" s="46"/>
      <c r="F140" s="46"/>
      <c r="G140" s="46">
        <v>9000</v>
      </c>
      <c r="H140" s="46"/>
      <c r="I140" s="46"/>
      <c r="J140" s="48">
        <v>0</v>
      </c>
      <c r="K140" s="46">
        <f t="shared" si="1"/>
        <v>9000</v>
      </c>
      <c r="L140" s="3"/>
      <c r="M140" s="3"/>
      <c r="N140" s="3"/>
      <c r="O140" s="3"/>
      <c r="P140" s="42"/>
    </row>
    <row r="141" spans="1:16" ht="56.25">
      <c r="A141" s="86"/>
      <c r="B141" s="88"/>
      <c r="C141" s="58" t="s">
        <v>176</v>
      </c>
      <c r="D141" s="46"/>
      <c r="E141" s="46"/>
      <c r="F141" s="46"/>
      <c r="G141" s="46">
        <v>18360</v>
      </c>
      <c r="H141" s="46"/>
      <c r="I141" s="46"/>
      <c r="J141" s="48">
        <v>0</v>
      </c>
      <c r="K141" s="46">
        <f t="shared" si="1"/>
        <v>18360</v>
      </c>
      <c r="L141" s="3"/>
      <c r="M141" s="3"/>
      <c r="N141" s="3"/>
      <c r="O141" s="3"/>
      <c r="P141" s="42"/>
    </row>
    <row r="142" spans="1:16" ht="56.25">
      <c r="A142" s="86"/>
      <c r="B142" s="88"/>
      <c r="C142" s="58" t="s">
        <v>209</v>
      </c>
      <c r="D142" s="46"/>
      <c r="E142" s="46"/>
      <c r="F142" s="46"/>
      <c r="G142" s="46">
        <f>8000-38</f>
        <v>7962</v>
      </c>
      <c r="H142" s="46"/>
      <c r="I142" s="46"/>
      <c r="J142" s="48">
        <v>7962</v>
      </c>
      <c r="K142" s="46">
        <f t="shared" si="1"/>
        <v>0</v>
      </c>
      <c r="L142" s="3"/>
      <c r="M142" s="3"/>
      <c r="N142" s="3"/>
      <c r="O142" s="3"/>
      <c r="P142" s="42"/>
    </row>
    <row r="143" spans="1:16" ht="56.25">
      <c r="A143" s="86"/>
      <c r="B143" s="89"/>
      <c r="C143" s="58" t="s">
        <v>210</v>
      </c>
      <c r="D143" s="46"/>
      <c r="E143" s="46"/>
      <c r="F143" s="46"/>
      <c r="G143" s="46">
        <v>30278</v>
      </c>
      <c r="H143" s="46"/>
      <c r="I143" s="46"/>
      <c r="J143" s="48"/>
      <c r="K143" s="46">
        <f t="shared" si="1"/>
        <v>30278</v>
      </c>
      <c r="L143" s="3"/>
      <c r="M143" s="3"/>
      <c r="N143" s="3"/>
      <c r="O143" s="3"/>
      <c r="P143" s="42"/>
    </row>
    <row r="144" spans="1:16" ht="27.75">
      <c r="A144" s="86"/>
      <c r="B144" s="53" t="s">
        <v>16</v>
      </c>
      <c r="C144" s="64">
        <f>D144+E144+G144+H144</f>
        <v>100000</v>
      </c>
      <c r="D144" s="49">
        <f>D136+D137+D138</f>
        <v>24400</v>
      </c>
      <c r="E144" s="49">
        <f>E139</f>
        <v>10000</v>
      </c>
      <c r="F144" s="46"/>
      <c r="G144" s="49">
        <f>G140+G141+G142+G143</f>
        <v>65600</v>
      </c>
      <c r="H144" s="49"/>
      <c r="I144" s="46"/>
      <c r="J144" s="48"/>
      <c r="K144" s="46"/>
      <c r="L144" s="3"/>
      <c r="M144" s="3"/>
      <c r="N144" s="3"/>
      <c r="O144" s="3"/>
      <c r="P144" s="42"/>
    </row>
    <row r="145" spans="1:16" ht="56.25">
      <c r="A145" s="77">
        <v>25</v>
      </c>
      <c r="B145" s="77" t="s">
        <v>111</v>
      </c>
      <c r="C145" s="58" t="s">
        <v>113</v>
      </c>
      <c r="D145" s="46"/>
      <c r="E145" s="46">
        <v>10000</v>
      </c>
      <c r="F145" s="46"/>
      <c r="G145" s="46"/>
      <c r="H145" s="46"/>
      <c r="I145" s="46"/>
      <c r="J145" s="48">
        <v>1249</v>
      </c>
      <c r="K145" s="46">
        <f t="shared" si="1"/>
        <v>8751</v>
      </c>
      <c r="L145" s="3"/>
      <c r="M145" s="3"/>
      <c r="N145" s="3"/>
      <c r="O145" s="3"/>
      <c r="P145" s="38"/>
    </row>
    <row r="146" spans="1:16" ht="84">
      <c r="A146" s="78"/>
      <c r="B146" s="78"/>
      <c r="C146" s="58" t="s">
        <v>114</v>
      </c>
      <c r="D146" s="46"/>
      <c r="E146" s="46">
        <v>2000</v>
      </c>
      <c r="F146" s="46"/>
      <c r="G146" s="46"/>
      <c r="H146" s="46"/>
      <c r="I146" s="46"/>
      <c r="J146" s="48">
        <v>1999</v>
      </c>
      <c r="K146" s="46">
        <f t="shared" si="1"/>
        <v>1</v>
      </c>
      <c r="L146" s="3"/>
      <c r="M146" s="3"/>
      <c r="N146" s="3"/>
      <c r="O146" s="3"/>
      <c r="P146" s="38"/>
    </row>
    <row r="147" spans="1:16" ht="56.25">
      <c r="A147" s="78"/>
      <c r="B147" s="78"/>
      <c r="C147" s="58" t="s">
        <v>112</v>
      </c>
      <c r="D147" s="46"/>
      <c r="E147" s="46">
        <v>5000</v>
      </c>
      <c r="F147" s="46"/>
      <c r="G147" s="46"/>
      <c r="H147" s="46"/>
      <c r="I147" s="46"/>
      <c r="J147" s="48">
        <v>5000</v>
      </c>
      <c r="K147" s="46">
        <f aca="true" t="shared" si="2" ref="K147:K210">D147+E147+F147+G147-J147</f>
        <v>0</v>
      </c>
      <c r="L147" s="3"/>
      <c r="M147" s="3"/>
      <c r="N147" s="3"/>
      <c r="O147" s="3"/>
      <c r="P147" s="38"/>
    </row>
    <row r="148" spans="1:16" ht="56.25">
      <c r="A148" s="78"/>
      <c r="B148" s="78"/>
      <c r="C148" s="58" t="s">
        <v>179</v>
      </c>
      <c r="D148" s="46"/>
      <c r="E148" s="46"/>
      <c r="F148" s="46"/>
      <c r="G148" s="46">
        <v>5000</v>
      </c>
      <c r="H148" s="46"/>
      <c r="I148" s="46"/>
      <c r="J148" s="48">
        <v>0</v>
      </c>
      <c r="K148" s="46">
        <f t="shared" si="2"/>
        <v>5000</v>
      </c>
      <c r="L148" s="3"/>
      <c r="M148" s="3"/>
      <c r="N148" s="3"/>
      <c r="O148" s="3"/>
      <c r="P148" s="38"/>
    </row>
    <row r="149" spans="1:16" ht="56.25">
      <c r="A149" s="78"/>
      <c r="B149" s="81"/>
      <c r="C149" s="58" t="s">
        <v>180</v>
      </c>
      <c r="D149" s="46"/>
      <c r="E149" s="46"/>
      <c r="F149" s="46"/>
      <c r="G149" s="46">
        <v>1200</v>
      </c>
      <c r="H149" s="46"/>
      <c r="I149" s="46"/>
      <c r="J149" s="48">
        <v>0</v>
      </c>
      <c r="K149" s="46">
        <f t="shared" si="2"/>
        <v>1200</v>
      </c>
      <c r="L149" s="3"/>
      <c r="M149" s="3"/>
      <c r="N149" s="3"/>
      <c r="O149" s="3"/>
      <c r="P149" s="38"/>
    </row>
    <row r="150" spans="1:16" ht="84">
      <c r="A150" s="78"/>
      <c r="B150" s="81"/>
      <c r="C150" s="58" t="s">
        <v>182</v>
      </c>
      <c r="D150" s="46"/>
      <c r="E150" s="46"/>
      <c r="F150" s="46"/>
      <c r="G150" s="46">
        <v>7700</v>
      </c>
      <c r="H150" s="46"/>
      <c r="I150" s="46"/>
      <c r="J150" s="48">
        <v>0</v>
      </c>
      <c r="K150" s="46">
        <f t="shared" si="2"/>
        <v>7700</v>
      </c>
      <c r="L150" s="3"/>
      <c r="M150" s="3"/>
      <c r="N150" s="3"/>
      <c r="O150" s="3"/>
      <c r="P150" s="38"/>
    </row>
    <row r="151" spans="1:16" ht="27.75">
      <c r="A151" s="78"/>
      <c r="B151" s="81"/>
      <c r="C151" s="58" t="s">
        <v>181</v>
      </c>
      <c r="D151" s="46"/>
      <c r="E151" s="46"/>
      <c r="F151" s="46"/>
      <c r="G151" s="46">
        <v>6000</v>
      </c>
      <c r="H151" s="46"/>
      <c r="I151" s="46"/>
      <c r="J151" s="48">
        <v>0</v>
      </c>
      <c r="K151" s="46">
        <f t="shared" si="2"/>
        <v>6000</v>
      </c>
      <c r="L151" s="3"/>
      <c r="M151" s="3"/>
      <c r="N151" s="3"/>
      <c r="O151" s="3"/>
      <c r="P151" s="38"/>
    </row>
    <row r="152" spans="1:16" ht="56.25">
      <c r="A152" s="78"/>
      <c r="B152" s="81"/>
      <c r="C152" s="58" t="s">
        <v>183</v>
      </c>
      <c r="D152" s="46"/>
      <c r="E152" s="46"/>
      <c r="F152" s="46"/>
      <c r="G152" s="46">
        <v>17200</v>
      </c>
      <c r="H152" s="46"/>
      <c r="I152" s="46"/>
      <c r="J152" s="48">
        <v>0</v>
      </c>
      <c r="K152" s="46">
        <f t="shared" si="2"/>
        <v>17200</v>
      </c>
      <c r="L152" s="3"/>
      <c r="M152" s="3"/>
      <c r="N152" s="3"/>
      <c r="O152" s="3"/>
      <c r="P152" s="38"/>
    </row>
    <row r="153" spans="1:16" ht="84">
      <c r="A153" s="78"/>
      <c r="B153" s="81"/>
      <c r="C153" s="58" t="s">
        <v>184</v>
      </c>
      <c r="D153" s="46"/>
      <c r="E153" s="46"/>
      <c r="F153" s="46"/>
      <c r="G153" s="46">
        <v>10400</v>
      </c>
      <c r="H153" s="46"/>
      <c r="I153" s="46"/>
      <c r="J153" s="48">
        <v>0</v>
      </c>
      <c r="K153" s="46">
        <f t="shared" si="2"/>
        <v>10400</v>
      </c>
      <c r="L153" s="3"/>
      <c r="M153" s="3"/>
      <c r="N153" s="3"/>
      <c r="O153" s="3"/>
      <c r="P153" s="38"/>
    </row>
    <row r="154" spans="1:16" ht="56.25">
      <c r="A154" s="78"/>
      <c r="B154" s="81"/>
      <c r="C154" s="58" t="s">
        <v>185</v>
      </c>
      <c r="D154" s="46"/>
      <c r="E154" s="46"/>
      <c r="F154" s="46"/>
      <c r="G154" s="46">
        <v>10000</v>
      </c>
      <c r="H154" s="46"/>
      <c r="I154" s="46"/>
      <c r="J154" s="48">
        <v>0</v>
      </c>
      <c r="K154" s="46">
        <f t="shared" si="2"/>
        <v>10000</v>
      </c>
      <c r="L154" s="3"/>
      <c r="M154" s="3"/>
      <c r="N154" s="3"/>
      <c r="O154" s="3"/>
      <c r="P154" s="38"/>
    </row>
    <row r="155" spans="1:16" ht="56.25">
      <c r="A155" s="78"/>
      <c r="B155" s="80"/>
      <c r="C155" s="58" t="s">
        <v>211</v>
      </c>
      <c r="D155" s="46"/>
      <c r="E155" s="46"/>
      <c r="F155" s="46"/>
      <c r="G155" s="46">
        <v>24500</v>
      </c>
      <c r="H155" s="46"/>
      <c r="I155" s="46"/>
      <c r="J155" s="48"/>
      <c r="K155" s="46">
        <f t="shared" si="2"/>
        <v>24500</v>
      </c>
      <c r="L155" s="3"/>
      <c r="M155" s="3"/>
      <c r="N155" s="3"/>
      <c r="O155" s="3"/>
      <c r="P155" s="38"/>
    </row>
    <row r="156" spans="1:16" s="10" customFormat="1" ht="27.75">
      <c r="A156" s="82"/>
      <c r="B156" s="53" t="s">
        <v>16</v>
      </c>
      <c r="C156" s="64">
        <f>E156+G156</f>
        <v>99000</v>
      </c>
      <c r="D156" s="49"/>
      <c r="E156" s="49">
        <f>SUM(E145:E148)</f>
        <v>17000</v>
      </c>
      <c r="F156" s="49"/>
      <c r="G156" s="49">
        <f>G148+G149+G150+G151+G152+G153+G154+G155</f>
        <v>82000</v>
      </c>
      <c r="H156" s="49"/>
      <c r="I156" s="49"/>
      <c r="J156" s="49"/>
      <c r="K156" s="46"/>
      <c r="L156" s="2"/>
      <c r="M156" s="2"/>
      <c r="N156" s="2"/>
      <c r="O156" s="2"/>
      <c r="P156" s="39"/>
    </row>
    <row r="157" spans="1:16" ht="27.75">
      <c r="A157" s="86">
        <v>26</v>
      </c>
      <c r="B157" s="83" t="s">
        <v>32</v>
      </c>
      <c r="C157" s="58" t="s">
        <v>119</v>
      </c>
      <c r="D157" s="46">
        <v>28000</v>
      </c>
      <c r="E157" s="46"/>
      <c r="F157" s="46"/>
      <c r="G157" s="46"/>
      <c r="H157" s="46"/>
      <c r="I157" s="46"/>
      <c r="J157" s="48">
        <v>28000</v>
      </c>
      <c r="K157" s="46">
        <f t="shared" si="2"/>
        <v>0</v>
      </c>
      <c r="L157" s="3"/>
      <c r="M157" s="3"/>
      <c r="N157" s="3"/>
      <c r="O157" s="3"/>
      <c r="P157" s="42"/>
    </row>
    <row r="158" spans="1:16" ht="27.75">
      <c r="A158" s="86"/>
      <c r="B158" s="84"/>
      <c r="C158" s="58" t="s">
        <v>62</v>
      </c>
      <c r="D158" s="46">
        <v>60000</v>
      </c>
      <c r="E158" s="46"/>
      <c r="F158" s="46"/>
      <c r="G158" s="46"/>
      <c r="H158" s="46"/>
      <c r="I158" s="46"/>
      <c r="J158" s="48">
        <v>59999.92</v>
      </c>
      <c r="K158" s="46">
        <f t="shared" si="2"/>
        <v>0.08000000000174623</v>
      </c>
      <c r="L158" s="3"/>
      <c r="M158" s="3"/>
      <c r="N158" s="3"/>
      <c r="O158" s="3"/>
      <c r="P158" s="42"/>
    </row>
    <row r="159" spans="1:16" ht="112.5">
      <c r="A159" s="86"/>
      <c r="B159" s="85"/>
      <c r="C159" s="58" t="s">
        <v>69</v>
      </c>
      <c r="D159" s="46">
        <v>12000</v>
      </c>
      <c r="E159" s="46"/>
      <c r="F159" s="46"/>
      <c r="G159" s="46"/>
      <c r="H159" s="46"/>
      <c r="I159" s="46"/>
      <c r="J159" s="48">
        <v>9657.96</v>
      </c>
      <c r="K159" s="46">
        <f t="shared" si="2"/>
        <v>2342.040000000001</v>
      </c>
      <c r="L159" s="3"/>
      <c r="M159" s="3"/>
      <c r="N159" s="3"/>
      <c r="O159" s="3"/>
      <c r="P159" s="42"/>
    </row>
    <row r="160" spans="1:16" s="10" customFormat="1" ht="27.75">
      <c r="A160" s="86"/>
      <c r="B160" s="53" t="s">
        <v>16</v>
      </c>
      <c r="C160" s="64">
        <f>D160</f>
        <v>100000</v>
      </c>
      <c r="D160" s="49">
        <f>D157+D158+D159</f>
        <v>100000</v>
      </c>
      <c r="E160" s="49"/>
      <c r="F160" s="49"/>
      <c r="G160" s="49"/>
      <c r="H160" s="49"/>
      <c r="I160" s="49"/>
      <c r="J160" s="49"/>
      <c r="K160" s="46"/>
      <c r="L160" s="4"/>
      <c r="M160" s="4"/>
      <c r="N160" s="4"/>
      <c r="O160" s="4"/>
      <c r="P160" s="39"/>
    </row>
    <row r="161" spans="1:16" ht="84">
      <c r="A161" s="86">
        <v>27</v>
      </c>
      <c r="B161" s="77" t="s">
        <v>33</v>
      </c>
      <c r="C161" s="58" t="s">
        <v>45</v>
      </c>
      <c r="D161" s="46">
        <v>20000</v>
      </c>
      <c r="E161" s="46"/>
      <c r="F161" s="46"/>
      <c r="G161" s="46"/>
      <c r="H161" s="46"/>
      <c r="I161" s="46"/>
      <c r="J161" s="48">
        <v>19997</v>
      </c>
      <c r="K161" s="46">
        <f t="shared" si="2"/>
        <v>3</v>
      </c>
      <c r="L161" s="3"/>
      <c r="M161" s="3"/>
      <c r="N161" s="3"/>
      <c r="O161" s="3"/>
      <c r="P161" s="42"/>
    </row>
    <row r="162" spans="1:16" ht="27.75">
      <c r="A162" s="86"/>
      <c r="B162" s="78"/>
      <c r="C162" s="58" t="s">
        <v>153</v>
      </c>
      <c r="D162" s="46"/>
      <c r="E162" s="46"/>
      <c r="F162" s="46">
        <v>10000</v>
      </c>
      <c r="G162" s="46"/>
      <c r="H162" s="46"/>
      <c r="I162" s="46"/>
      <c r="J162" s="48">
        <v>10000</v>
      </c>
      <c r="K162" s="46">
        <f t="shared" si="2"/>
        <v>0</v>
      </c>
      <c r="L162" s="3"/>
      <c r="M162" s="3"/>
      <c r="N162" s="3"/>
      <c r="O162" s="3"/>
      <c r="P162" s="42"/>
    </row>
    <row r="163" spans="1:16" ht="84">
      <c r="A163" s="86"/>
      <c r="B163" s="78"/>
      <c r="C163" s="58" t="s">
        <v>178</v>
      </c>
      <c r="D163" s="46"/>
      <c r="E163" s="46"/>
      <c r="F163" s="46"/>
      <c r="G163" s="46">
        <v>12000</v>
      </c>
      <c r="H163" s="46"/>
      <c r="I163" s="46"/>
      <c r="J163" s="48">
        <v>12000</v>
      </c>
      <c r="K163" s="46">
        <f t="shared" si="2"/>
        <v>0</v>
      </c>
      <c r="L163" s="3"/>
      <c r="M163" s="3"/>
      <c r="N163" s="3"/>
      <c r="O163" s="3"/>
      <c r="P163" s="42"/>
    </row>
    <row r="164" spans="1:16" ht="84">
      <c r="A164" s="86"/>
      <c r="B164" s="80"/>
      <c r="C164" s="58" t="s">
        <v>198</v>
      </c>
      <c r="D164" s="46"/>
      <c r="E164" s="46"/>
      <c r="F164" s="46"/>
      <c r="G164" s="46">
        <v>20000</v>
      </c>
      <c r="H164" s="46"/>
      <c r="I164" s="46"/>
      <c r="J164" s="48">
        <v>0</v>
      </c>
      <c r="K164" s="46">
        <f t="shared" si="2"/>
        <v>20000</v>
      </c>
      <c r="L164" s="3"/>
      <c r="M164" s="3"/>
      <c r="N164" s="3"/>
      <c r="O164" s="3"/>
      <c r="P164" s="42"/>
    </row>
    <row r="165" spans="1:16" s="10" customFormat="1" ht="27.75">
      <c r="A165" s="86"/>
      <c r="B165" s="53" t="s">
        <v>16</v>
      </c>
      <c r="C165" s="64">
        <f>D165+F165+G165</f>
        <v>62000</v>
      </c>
      <c r="D165" s="49">
        <f>D161</f>
        <v>20000</v>
      </c>
      <c r="E165" s="49"/>
      <c r="F165" s="49">
        <f>F162</f>
        <v>10000</v>
      </c>
      <c r="G165" s="49">
        <f>G163+G164</f>
        <v>32000</v>
      </c>
      <c r="H165" s="49"/>
      <c r="I165" s="49"/>
      <c r="J165" s="49"/>
      <c r="K165" s="46"/>
      <c r="L165" s="4"/>
      <c r="M165" s="4"/>
      <c r="N165" s="4"/>
      <c r="O165" s="4"/>
      <c r="P165" s="39"/>
    </row>
    <row r="166" spans="1:16" ht="141">
      <c r="A166" s="86">
        <v>28</v>
      </c>
      <c r="B166" s="83" t="s">
        <v>34</v>
      </c>
      <c r="C166" s="58" t="s">
        <v>43</v>
      </c>
      <c r="D166" s="46">
        <v>80000</v>
      </c>
      <c r="E166" s="46"/>
      <c r="F166" s="46"/>
      <c r="G166" s="46"/>
      <c r="H166" s="46"/>
      <c r="I166" s="46"/>
      <c r="J166" s="75">
        <f>19900+19958+19889</f>
        <v>59747</v>
      </c>
      <c r="K166" s="46">
        <f t="shared" si="2"/>
        <v>20253</v>
      </c>
      <c r="L166" s="3"/>
      <c r="M166" s="3"/>
      <c r="N166" s="3"/>
      <c r="O166" s="3"/>
      <c r="P166" s="42"/>
    </row>
    <row r="167" spans="1:16" ht="112.5">
      <c r="A167" s="86"/>
      <c r="B167" s="85"/>
      <c r="C167" s="58" t="s">
        <v>201</v>
      </c>
      <c r="D167" s="46">
        <v>20000</v>
      </c>
      <c r="E167" s="46"/>
      <c r="F167" s="46"/>
      <c r="G167" s="46"/>
      <c r="H167" s="46"/>
      <c r="I167" s="46"/>
      <c r="J167" s="48">
        <v>17908.92</v>
      </c>
      <c r="K167" s="46">
        <f t="shared" si="2"/>
        <v>2091.0800000000017</v>
      </c>
      <c r="L167" s="3"/>
      <c r="M167" s="3"/>
      <c r="N167" s="3"/>
      <c r="O167" s="3"/>
      <c r="P167" s="42"/>
    </row>
    <row r="168" spans="1:16" s="10" customFormat="1" ht="27.75">
      <c r="A168" s="86"/>
      <c r="B168" s="53" t="s">
        <v>16</v>
      </c>
      <c r="C168" s="64">
        <f>D168</f>
        <v>100000</v>
      </c>
      <c r="D168" s="49">
        <f>D166+D167</f>
        <v>100000</v>
      </c>
      <c r="E168" s="49"/>
      <c r="F168" s="49"/>
      <c r="G168" s="49"/>
      <c r="H168" s="49"/>
      <c r="I168" s="49"/>
      <c r="J168" s="53"/>
      <c r="K168" s="46"/>
      <c r="L168" s="4"/>
      <c r="M168" s="4"/>
      <c r="N168" s="4"/>
      <c r="O168" s="4"/>
      <c r="P168" s="45">
        <f>D168-100000</f>
        <v>0</v>
      </c>
    </row>
    <row r="169" spans="1:16" ht="56.25">
      <c r="A169" s="86">
        <v>29</v>
      </c>
      <c r="B169" s="77" t="s">
        <v>35</v>
      </c>
      <c r="C169" s="58" t="s">
        <v>73</v>
      </c>
      <c r="D169" s="46">
        <v>10000</v>
      </c>
      <c r="E169" s="46"/>
      <c r="F169" s="46"/>
      <c r="G169" s="46"/>
      <c r="H169" s="46"/>
      <c r="I169" s="46"/>
      <c r="J169" s="48">
        <v>10000</v>
      </c>
      <c r="K169" s="46">
        <f t="shared" si="2"/>
        <v>0</v>
      </c>
      <c r="L169" s="3"/>
      <c r="M169" s="3"/>
      <c r="N169" s="3"/>
      <c r="O169" s="3"/>
      <c r="P169" s="43"/>
    </row>
    <row r="170" spans="1:16" ht="27.75">
      <c r="A170" s="86"/>
      <c r="B170" s="78"/>
      <c r="C170" s="58" t="s">
        <v>74</v>
      </c>
      <c r="D170" s="46">
        <v>3500</v>
      </c>
      <c r="E170" s="46"/>
      <c r="F170" s="46"/>
      <c r="G170" s="46"/>
      <c r="H170" s="46"/>
      <c r="I170" s="46"/>
      <c r="J170" s="48">
        <v>0</v>
      </c>
      <c r="K170" s="46">
        <f t="shared" si="2"/>
        <v>3500</v>
      </c>
      <c r="L170" s="3"/>
      <c r="M170" s="3"/>
      <c r="N170" s="3"/>
      <c r="O170" s="3"/>
      <c r="P170" s="43"/>
    </row>
    <row r="171" spans="1:16" ht="27.75">
      <c r="A171" s="86"/>
      <c r="B171" s="78"/>
      <c r="C171" s="58" t="s">
        <v>75</v>
      </c>
      <c r="D171" s="46">
        <v>8000</v>
      </c>
      <c r="E171" s="46"/>
      <c r="F171" s="46"/>
      <c r="G171" s="46"/>
      <c r="H171" s="46"/>
      <c r="I171" s="46"/>
      <c r="J171" s="48">
        <v>8000</v>
      </c>
      <c r="K171" s="46">
        <f t="shared" si="2"/>
        <v>0</v>
      </c>
      <c r="L171" s="3"/>
      <c r="M171" s="3"/>
      <c r="N171" s="3"/>
      <c r="O171" s="3"/>
      <c r="P171" s="43"/>
    </row>
    <row r="172" spans="1:16" ht="27.75">
      <c r="A172" s="86"/>
      <c r="B172" s="78"/>
      <c r="C172" s="58" t="s">
        <v>76</v>
      </c>
      <c r="D172" s="46">
        <v>10000</v>
      </c>
      <c r="E172" s="46"/>
      <c r="F172" s="46"/>
      <c r="G172" s="46"/>
      <c r="H172" s="46"/>
      <c r="I172" s="46"/>
      <c r="J172" s="48">
        <v>10000</v>
      </c>
      <c r="K172" s="46">
        <f t="shared" si="2"/>
        <v>0</v>
      </c>
      <c r="L172" s="3"/>
      <c r="M172" s="3"/>
      <c r="N172" s="3"/>
      <c r="O172" s="3"/>
      <c r="P172" s="43"/>
    </row>
    <row r="173" spans="1:16" ht="56.25">
      <c r="A173" s="86"/>
      <c r="B173" s="78"/>
      <c r="C173" s="58" t="s">
        <v>77</v>
      </c>
      <c r="D173" s="46">
        <v>15000</v>
      </c>
      <c r="E173" s="46"/>
      <c r="F173" s="46"/>
      <c r="G173" s="46"/>
      <c r="H173" s="46"/>
      <c r="I173" s="46"/>
      <c r="J173" s="48">
        <v>15000</v>
      </c>
      <c r="K173" s="46">
        <f t="shared" si="2"/>
        <v>0</v>
      </c>
      <c r="L173" s="3"/>
      <c r="M173" s="3"/>
      <c r="N173" s="3"/>
      <c r="O173" s="3"/>
      <c r="P173" s="43"/>
    </row>
    <row r="174" spans="1:16" ht="84">
      <c r="A174" s="86"/>
      <c r="B174" s="79"/>
      <c r="C174" s="58" t="s">
        <v>142</v>
      </c>
      <c r="D174" s="46"/>
      <c r="E174" s="46"/>
      <c r="F174" s="46">
        <v>10000</v>
      </c>
      <c r="G174" s="46"/>
      <c r="H174" s="46"/>
      <c r="I174" s="46"/>
      <c r="J174" s="48">
        <v>10000</v>
      </c>
      <c r="K174" s="46">
        <f t="shared" si="2"/>
        <v>0</v>
      </c>
      <c r="L174" s="3"/>
      <c r="M174" s="3"/>
      <c r="N174" s="3"/>
      <c r="O174" s="3"/>
      <c r="P174" s="43"/>
    </row>
    <row r="175" spans="1:16" ht="84">
      <c r="A175" s="86"/>
      <c r="B175" s="79"/>
      <c r="C175" s="58" t="s">
        <v>143</v>
      </c>
      <c r="D175" s="46"/>
      <c r="E175" s="46"/>
      <c r="F175" s="46">
        <v>4000</v>
      </c>
      <c r="G175" s="46"/>
      <c r="H175" s="46"/>
      <c r="I175" s="46"/>
      <c r="J175" s="48">
        <v>0</v>
      </c>
      <c r="K175" s="46">
        <f t="shared" si="2"/>
        <v>4000</v>
      </c>
      <c r="L175" s="3"/>
      <c r="M175" s="3"/>
      <c r="N175" s="3"/>
      <c r="O175" s="3"/>
      <c r="P175" s="43"/>
    </row>
    <row r="176" spans="1:16" ht="84">
      <c r="A176" s="86"/>
      <c r="B176" s="81"/>
      <c r="C176" s="58" t="s">
        <v>191</v>
      </c>
      <c r="D176" s="46"/>
      <c r="E176" s="46"/>
      <c r="F176" s="46"/>
      <c r="G176" s="46">
        <v>8000</v>
      </c>
      <c r="H176" s="46"/>
      <c r="I176" s="46"/>
      <c r="J176" s="48">
        <v>0</v>
      </c>
      <c r="K176" s="46">
        <f t="shared" si="2"/>
        <v>8000</v>
      </c>
      <c r="L176" s="3"/>
      <c r="M176" s="3"/>
      <c r="N176" s="3"/>
      <c r="O176" s="3"/>
      <c r="P176" s="43"/>
    </row>
    <row r="177" spans="1:16" ht="112.5">
      <c r="A177" s="86"/>
      <c r="B177" s="81"/>
      <c r="C177" s="58" t="s">
        <v>190</v>
      </c>
      <c r="D177" s="46"/>
      <c r="E177" s="46"/>
      <c r="F177" s="46"/>
      <c r="G177" s="46">
        <v>8000</v>
      </c>
      <c r="H177" s="46"/>
      <c r="I177" s="46"/>
      <c r="J177" s="48">
        <v>8000</v>
      </c>
      <c r="K177" s="46">
        <f t="shared" si="2"/>
        <v>0</v>
      </c>
      <c r="L177" s="3"/>
      <c r="M177" s="3"/>
      <c r="N177" s="3"/>
      <c r="O177" s="3"/>
      <c r="P177" s="43"/>
    </row>
    <row r="178" spans="1:16" ht="84">
      <c r="A178" s="86"/>
      <c r="B178" s="81"/>
      <c r="C178" s="58" t="s">
        <v>189</v>
      </c>
      <c r="D178" s="46"/>
      <c r="E178" s="46"/>
      <c r="F178" s="46"/>
      <c r="G178" s="46">
        <v>2000</v>
      </c>
      <c r="H178" s="46"/>
      <c r="I178" s="46"/>
      <c r="J178" s="48">
        <v>0</v>
      </c>
      <c r="K178" s="46">
        <f t="shared" si="2"/>
        <v>2000</v>
      </c>
      <c r="L178" s="3"/>
      <c r="M178" s="3"/>
      <c r="N178" s="3"/>
      <c r="O178" s="3"/>
      <c r="P178" s="43"/>
    </row>
    <row r="179" spans="1:16" ht="56.25">
      <c r="A179" s="86"/>
      <c r="B179" s="80"/>
      <c r="C179" s="58" t="s">
        <v>188</v>
      </c>
      <c r="D179" s="46"/>
      <c r="E179" s="46"/>
      <c r="F179" s="46"/>
      <c r="G179" s="46">
        <v>2000</v>
      </c>
      <c r="H179" s="46"/>
      <c r="I179" s="46"/>
      <c r="J179" s="48">
        <v>0</v>
      </c>
      <c r="K179" s="46">
        <f t="shared" si="2"/>
        <v>2000</v>
      </c>
      <c r="L179" s="3"/>
      <c r="M179" s="3"/>
      <c r="N179" s="3"/>
      <c r="O179" s="3"/>
      <c r="P179" s="43"/>
    </row>
    <row r="180" spans="1:16" ht="27.75">
      <c r="A180" s="86"/>
      <c r="B180" s="53" t="s">
        <v>16</v>
      </c>
      <c r="C180" s="64">
        <f>D180+E180+F180+G180</f>
        <v>80500</v>
      </c>
      <c r="D180" s="49">
        <f>D169+D170+D171+D172+D173</f>
        <v>46500</v>
      </c>
      <c r="E180" s="46"/>
      <c r="F180" s="49">
        <f>F174+F175</f>
        <v>14000</v>
      </c>
      <c r="G180" s="49">
        <f>G176+G177+G178+G179</f>
        <v>20000</v>
      </c>
      <c r="H180" s="46"/>
      <c r="I180" s="46"/>
      <c r="J180" s="48"/>
      <c r="K180" s="46"/>
      <c r="L180" s="3"/>
      <c r="M180" s="3"/>
      <c r="N180" s="3"/>
      <c r="O180" s="3"/>
      <c r="P180" s="42"/>
    </row>
    <row r="181" spans="1:16" ht="56.25">
      <c r="A181" s="86">
        <v>30</v>
      </c>
      <c r="B181" s="83" t="s">
        <v>36</v>
      </c>
      <c r="C181" s="58" t="s">
        <v>97</v>
      </c>
      <c r="D181" s="46"/>
      <c r="E181" s="46">
        <v>10000</v>
      </c>
      <c r="F181" s="46"/>
      <c r="G181" s="46"/>
      <c r="H181" s="46"/>
      <c r="I181" s="46"/>
      <c r="J181" s="48">
        <v>10000</v>
      </c>
      <c r="K181" s="46">
        <f t="shared" si="2"/>
        <v>0</v>
      </c>
      <c r="L181" s="3"/>
      <c r="M181" s="3"/>
      <c r="N181" s="3"/>
      <c r="O181" s="3"/>
      <c r="P181" s="38"/>
    </row>
    <row r="182" spans="1:16" ht="84">
      <c r="A182" s="86"/>
      <c r="B182" s="84"/>
      <c r="C182" s="58" t="s">
        <v>98</v>
      </c>
      <c r="D182" s="46"/>
      <c r="E182" s="46">
        <v>12000</v>
      </c>
      <c r="F182" s="46"/>
      <c r="G182" s="46"/>
      <c r="H182" s="46"/>
      <c r="I182" s="46"/>
      <c r="J182" s="48">
        <v>12000</v>
      </c>
      <c r="K182" s="46">
        <f t="shared" si="2"/>
        <v>0</v>
      </c>
      <c r="L182" s="3"/>
      <c r="M182" s="3"/>
      <c r="N182" s="3"/>
      <c r="O182" s="3"/>
      <c r="P182" s="38"/>
    </row>
    <row r="183" spans="1:16" ht="56.25">
      <c r="A183" s="86"/>
      <c r="B183" s="84"/>
      <c r="C183" s="58" t="s">
        <v>144</v>
      </c>
      <c r="D183" s="46"/>
      <c r="E183" s="46">
        <v>32000</v>
      </c>
      <c r="F183" s="46"/>
      <c r="G183" s="46"/>
      <c r="H183" s="46"/>
      <c r="I183" s="46"/>
      <c r="J183" s="48">
        <v>28000</v>
      </c>
      <c r="K183" s="46">
        <f t="shared" si="2"/>
        <v>4000</v>
      </c>
      <c r="L183" s="3"/>
      <c r="M183" s="3"/>
      <c r="N183" s="3"/>
      <c r="O183" s="3"/>
      <c r="P183" s="38"/>
    </row>
    <row r="184" spans="1:16" ht="56.25">
      <c r="A184" s="86"/>
      <c r="B184" s="87"/>
      <c r="C184" s="58" t="s">
        <v>145</v>
      </c>
      <c r="D184" s="46"/>
      <c r="E184" s="46"/>
      <c r="F184" s="46">
        <v>19000</v>
      </c>
      <c r="G184" s="46"/>
      <c r="H184" s="46"/>
      <c r="I184" s="46"/>
      <c r="J184" s="48">
        <v>16000</v>
      </c>
      <c r="K184" s="46">
        <f t="shared" si="2"/>
        <v>3000</v>
      </c>
      <c r="L184" s="3"/>
      <c r="M184" s="3"/>
      <c r="N184" s="3"/>
      <c r="O184" s="3"/>
      <c r="P184" s="38"/>
    </row>
    <row r="185" spans="1:16" ht="84">
      <c r="A185" s="86"/>
      <c r="B185" s="88"/>
      <c r="C185" s="58" t="s">
        <v>194</v>
      </c>
      <c r="D185" s="46"/>
      <c r="E185" s="46"/>
      <c r="F185" s="46"/>
      <c r="G185" s="46">
        <v>13800</v>
      </c>
      <c r="H185" s="46"/>
      <c r="I185" s="46"/>
      <c r="J185" s="48">
        <v>0</v>
      </c>
      <c r="K185" s="46">
        <f t="shared" si="2"/>
        <v>13800</v>
      </c>
      <c r="L185" s="3"/>
      <c r="M185" s="3"/>
      <c r="N185" s="3"/>
      <c r="O185" s="3"/>
      <c r="P185" s="38"/>
    </row>
    <row r="186" spans="1:16" ht="56.25">
      <c r="A186" s="86"/>
      <c r="B186" s="89"/>
      <c r="C186" s="58" t="s">
        <v>195</v>
      </c>
      <c r="D186" s="46"/>
      <c r="E186" s="46"/>
      <c r="F186" s="46"/>
      <c r="G186" s="46">
        <v>13200</v>
      </c>
      <c r="H186" s="46"/>
      <c r="I186" s="46"/>
      <c r="J186" s="48">
        <v>0</v>
      </c>
      <c r="K186" s="46">
        <f t="shared" si="2"/>
        <v>13200</v>
      </c>
      <c r="L186" s="3"/>
      <c r="M186" s="3"/>
      <c r="N186" s="3"/>
      <c r="O186" s="3"/>
      <c r="P186" s="38"/>
    </row>
    <row r="187" spans="1:16" ht="27.75">
      <c r="A187" s="86"/>
      <c r="B187" s="53" t="s">
        <v>16</v>
      </c>
      <c r="C187" s="64">
        <f>E187+F187+G187</f>
        <v>100000</v>
      </c>
      <c r="D187" s="46"/>
      <c r="E187" s="49">
        <f>E181+E182+E183</f>
        <v>54000</v>
      </c>
      <c r="F187" s="49">
        <f>F184</f>
        <v>19000</v>
      </c>
      <c r="G187" s="49">
        <f>G185+G186</f>
        <v>27000</v>
      </c>
      <c r="H187" s="46"/>
      <c r="I187" s="46"/>
      <c r="J187" s="48"/>
      <c r="K187" s="46"/>
      <c r="L187" s="3"/>
      <c r="M187" s="3"/>
      <c r="N187" s="3"/>
      <c r="O187" s="3"/>
      <c r="P187" s="38"/>
    </row>
    <row r="188" spans="1:16" ht="56.25">
      <c r="A188" s="86">
        <v>31</v>
      </c>
      <c r="B188" s="69" t="s">
        <v>37</v>
      </c>
      <c r="C188" s="58" t="s">
        <v>223</v>
      </c>
      <c r="D188" s="46"/>
      <c r="E188" s="46"/>
      <c r="F188" s="46"/>
      <c r="G188" s="46"/>
      <c r="H188" s="46">
        <v>100000</v>
      </c>
      <c r="I188" s="46"/>
      <c r="J188" s="48"/>
      <c r="K188" s="46">
        <f t="shared" si="2"/>
        <v>0</v>
      </c>
      <c r="L188" s="3"/>
      <c r="M188" s="3"/>
      <c r="N188" s="3"/>
      <c r="O188" s="3"/>
      <c r="P188" s="38"/>
    </row>
    <row r="189" spans="1:16" ht="27.75">
      <c r="A189" s="86"/>
      <c r="B189" s="53" t="s">
        <v>16</v>
      </c>
      <c r="C189" s="64">
        <f>H189</f>
        <v>100000</v>
      </c>
      <c r="D189" s="46"/>
      <c r="E189" s="46">
        <f>E188</f>
        <v>0</v>
      </c>
      <c r="F189" s="46"/>
      <c r="G189" s="46"/>
      <c r="H189" s="49">
        <f>H188</f>
        <v>100000</v>
      </c>
      <c r="I189" s="46"/>
      <c r="J189" s="48"/>
      <c r="K189" s="46"/>
      <c r="L189" s="3"/>
      <c r="M189" s="3"/>
      <c r="N189" s="3"/>
      <c r="O189" s="3"/>
      <c r="P189" s="38"/>
    </row>
    <row r="190" spans="1:16" ht="27.75">
      <c r="A190" s="86">
        <v>32</v>
      </c>
      <c r="B190" s="77" t="s">
        <v>38</v>
      </c>
      <c r="C190" s="58" t="s">
        <v>151</v>
      </c>
      <c r="D190" s="46"/>
      <c r="E190" s="54"/>
      <c r="F190" s="46">
        <v>19900</v>
      </c>
      <c r="G190" s="46"/>
      <c r="H190" s="46"/>
      <c r="I190" s="46"/>
      <c r="J190" s="48">
        <v>19900</v>
      </c>
      <c r="K190" s="46">
        <f t="shared" si="2"/>
        <v>0</v>
      </c>
      <c r="L190" s="3"/>
      <c r="M190" s="3"/>
      <c r="N190" s="3"/>
      <c r="O190" s="3"/>
      <c r="P190" s="38"/>
    </row>
    <row r="191" spans="1:16" ht="56.25">
      <c r="A191" s="86"/>
      <c r="B191" s="82"/>
      <c r="C191" s="58" t="s">
        <v>152</v>
      </c>
      <c r="D191" s="46"/>
      <c r="E191" s="54"/>
      <c r="F191" s="46">
        <v>19900</v>
      </c>
      <c r="G191" s="46"/>
      <c r="H191" s="46"/>
      <c r="I191" s="46"/>
      <c r="J191" s="48">
        <v>11751</v>
      </c>
      <c r="K191" s="46">
        <f t="shared" si="2"/>
        <v>8149</v>
      </c>
      <c r="L191" s="3"/>
      <c r="M191" s="3"/>
      <c r="N191" s="3"/>
      <c r="O191" s="3"/>
      <c r="P191" s="38"/>
    </row>
    <row r="192" spans="1:16" ht="27.75">
      <c r="A192" s="86"/>
      <c r="B192" s="57"/>
      <c r="C192" s="58"/>
      <c r="D192" s="46"/>
      <c r="E192" s="54"/>
      <c r="F192" s="46"/>
      <c r="G192" s="46"/>
      <c r="H192" s="46"/>
      <c r="I192" s="46"/>
      <c r="J192" s="48"/>
      <c r="K192" s="46">
        <f t="shared" si="2"/>
        <v>0</v>
      </c>
      <c r="L192" s="3"/>
      <c r="M192" s="3"/>
      <c r="N192" s="3"/>
      <c r="O192" s="3"/>
      <c r="P192" s="38"/>
    </row>
    <row r="193" spans="1:16" ht="27.75">
      <c r="A193" s="86"/>
      <c r="B193" s="53" t="s">
        <v>16</v>
      </c>
      <c r="C193" s="64">
        <f>F193</f>
        <v>39800</v>
      </c>
      <c r="D193" s="49"/>
      <c r="E193" s="55"/>
      <c r="F193" s="49">
        <f>F190+F191</f>
        <v>39800</v>
      </c>
      <c r="G193" s="46"/>
      <c r="H193" s="46"/>
      <c r="I193" s="46"/>
      <c r="J193" s="48"/>
      <c r="K193" s="46"/>
      <c r="L193" s="3"/>
      <c r="M193" s="3"/>
      <c r="N193" s="3"/>
      <c r="O193" s="3"/>
      <c r="P193" s="43"/>
    </row>
    <row r="194" spans="1:16" ht="84">
      <c r="A194" s="86">
        <v>33</v>
      </c>
      <c r="B194" s="83" t="s">
        <v>39</v>
      </c>
      <c r="C194" s="58" t="s">
        <v>148</v>
      </c>
      <c r="D194" s="46">
        <v>7000</v>
      </c>
      <c r="E194" s="46"/>
      <c r="F194" s="46"/>
      <c r="G194" s="46"/>
      <c r="H194" s="46"/>
      <c r="I194" s="46"/>
      <c r="J194" s="48">
        <v>7000</v>
      </c>
      <c r="K194" s="46">
        <f t="shared" si="2"/>
        <v>0</v>
      </c>
      <c r="L194" s="3"/>
      <c r="M194" s="3"/>
      <c r="N194" s="3"/>
      <c r="O194" s="3"/>
      <c r="P194" s="38"/>
    </row>
    <row r="195" spans="1:16" ht="56.25">
      <c r="A195" s="86"/>
      <c r="B195" s="84"/>
      <c r="C195" s="58" t="s">
        <v>136</v>
      </c>
      <c r="D195" s="46">
        <v>10000</v>
      </c>
      <c r="E195" s="46"/>
      <c r="F195" s="46"/>
      <c r="G195" s="46"/>
      <c r="H195" s="46"/>
      <c r="I195" s="46"/>
      <c r="J195" s="48">
        <v>0</v>
      </c>
      <c r="K195" s="46">
        <f t="shared" si="2"/>
        <v>10000</v>
      </c>
      <c r="L195" s="3"/>
      <c r="M195" s="3"/>
      <c r="N195" s="3"/>
      <c r="O195" s="3"/>
      <c r="P195" s="38"/>
    </row>
    <row r="196" spans="1:16" ht="84">
      <c r="A196" s="86"/>
      <c r="B196" s="84"/>
      <c r="C196" s="58" t="s">
        <v>147</v>
      </c>
      <c r="D196" s="46">
        <v>10000</v>
      </c>
      <c r="E196" s="46"/>
      <c r="F196" s="46"/>
      <c r="G196" s="46"/>
      <c r="H196" s="46"/>
      <c r="I196" s="46"/>
      <c r="J196" s="48">
        <v>10000</v>
      </c>
      <c r="K196" s="46">
        <f t="shared" si="2"/>
        <v>0</v>
      </c>
      <c r="L196" s="3"/>
      <c r="M196" s="3"/>
      <c r="N196" s="3"/>
      <c r="O196" s="3"/>
      <c r="P196" s="38"/>
    </row>
    <row r="197" spans="1:16" ht="27.75">
      <c r="A197" s="86"/>
      <c r="B197" s="84"/>
      <c r="C197" s="58" t="s">
        <v>50</v>
      </c>
      <c r="D197" s="46">
        <v>13000</v>
      </c>
      <c r="E197" s="46"/>
      <c r="F197" s="46"/>
      <c r="G197" s="46"/>
      <c r="H197" s="46"/>
      <c r="I197" s="46"/>
      <c r="J197" s="48">
        <v>13000</v>
      </c>
      <c r="K197" s="46">
        <f t="shared" si="2"/>
        <v>0</v>
      </c>
      <c r="L197" s="3"/>
      <c r="M197" s="3"/>
      <c r="N197" s="3"/>
      <c r="O197" s="3"/>
      <c r="P197" s="38"/>
    </row>
    <row r="198" spans="1:16" ht="27.75">
      <c r="A198" s="86"/>
      <c r="B198" s="84"/>
      <c r="C198" s="58" t="s">
        <v>54</v>
      </c>
      <c r="D198" s="46">
        <v>7000</v>
      </c>
      <c r="E198" s="46"/>
      <c r="F198" s="46"/>
      <c r="G198" s="46"/>
      <c r="H198" s="46"/>
      <c r="I198" s="46"/>
      <c r="J198" s="48">
        <v>6795</v>
      </c>
      <c r="K198" s="46">
        <f t="shared" si="2"/>
        <v>205</v>
      </c>
      <c r="L198" s="3"/>
      <c r="M198" s="3"/>
      <c r="N198" s="3"/>
      <c r="O198" s="3"/>
      <c r="P198" s="38"/>
    </row>
    <row r="199" spans="1:16" ht="84">
      <c r="A199" s="86"/>
      <c r="B199" s="84"/>
      <c r="C199" s="58" t="s">
        <v>59</v>
      </c>
      <c r="D199" s="46">
        <v>5000</v>
      </c>
      <c r="E199" s="46"/>
      <c r="F199" s="46"/>
      <c r="G199" s="46"/>
      <c r="H199" s="46"/>
      <c r="I199" s="46"/>
      <c r="J199" s="48">
        <v>5000</v>
      </c>
      <c r="K199" s="46">
        <f t="shared" si="2"/>
        <v>0</v>
      </c>
      <c r="L199" s="3"/>
      <c r="M199" s="3"/>
      <c r="N199" s="3"/>
      <c r="O199" s="3"/>
      <c r="P199" s="38"/>
    </row>
    <row r="200" spans="1:16" ht="112.5">
      <c r="A200" s="86"/>
      <c r="B200" s="84"/>
      <c r="C200" s="58" t="s">
        <v>108</v>
      </c>
      <c r="D200" s="46">
        <v>10000</v>
      </c>
      <c r="E200" s="46"/>
      <c r="F200" s="46"/>
      <c r="G200" s="46"/>
      <c r="H200" s="46"/>
      <c r="I200" s="46"/>
      <c r="J200" s="48">
        <v>0</v>
      </c>
      <c r="K200" s="46">
        <f t="shared" si="2"/>
        <v>10000</v>
      </c>
      <c r="L200" s="3"/>
      <c r="M200" s="3"/>
      <c r="N200" s="3"/>
      <c r="O200" s="3"/>
      <c r="P200" s="38"/>
    </row>
    <row r="201" spans="1:16" ht="56.25">
      <c r="A201" s="86"/>
      <c r="B201" s="84"/>
      <c r="C201" s="58" t="s">
        <v>146</v>
      </c>
      <c r="D201" s="46">
        <v>10000</v>
      </c>
      <c r="E201" s="46"/>
      <c r="F201" s="46"/>
      <c r="G201" s="46"/>
      <c r="H201" s="46"/>
      <c r="I201" s="46"/>
      <c r="J201" s="48">
        <v>9910</v>
      </c>
      <c r="K201" s="46">
        <f t="shared" si="2"/>
        <v>90</v>
      </c>
      <c r="L201" s="3"/>
      <c r="M201" s="3"/>
      <c r="N201" s="3"/>
      <c r="O201" s="3"/>
      <c r="P201" s="38"/>
    </row>
    <row r="202" spans="1:16" ht="84">
      <c r="A202" s="86"/>
      <c r="B202" s="84"/>
      <c r="C202" s="58" t="s">
        <v>84</v>
      </c>
      <c r="D202" s="46">
        <v>5000</v>
      </c>
      <c r="E202" s="46"/>
      <c r="F202" s="46"/>
      <c r="G202" s="46"/>
      <c r="H202" s="46"/>
      <c r="I202" s="46"/>
      <c r="J202" s="48">
        <v>5000</v>
      </c>
      <c r="K202" s="46">
        <f t="shared" si="2"/>
        <v>0</v>
      </c>
      <c r="L202" s="3"/>
      <c r="M202" s="3"/>
      <c r="N202" s="3"/>
      <c r="O202" s="3"/>
      <c r="P202" s="38"/>
    </row>
    <row r="203" spans="1:16" ht="112.5">
      <c r="A203" s="86"/>
      <c r="B203" s="84"/>
      <c r="C203" s="58" t="s">
        <v>83</v>
      </c>
      <c r="D203" s="46">
        <v>20000</v>
      </c>
      <c r="E203" s="46"/>
      <c r="F203" s="46"/>
      <c r="G203" s="46"/>
      <c r="H203" s="46"/>
      <c r="I203" s="46"/>
      <c r="J203" s="48">
        <v>0</v>
      </c>
      <c r="K203" s="46">
        <f t="shared" si="2"/>
        <v>20000</v>
      </c>
      <c r="L203" s="3"/>
      <c r="M203" s="3"/>
      <c r="N203" s="3"/>
      <c r="O203" s="3"/>
      <c r="P203" s="38"/>
    </row>
    <row r="204" spans="1:16" ht="84">
      <c r="A204" s="86"/>
      <c r="B204" s="85"/>
      <c r="C204" s="58" t="s">
        <v>102</v>
      </c>
      <c r="D204" s="46"/>
      <c r="E204" s="46">
        <v>3000</v>
      </c>
      <c r="F204" s="46"/>
      <c r="G204" s="46"/>
      <c r="H204" s="46"/>
      <c r="I204" s="46"/>
      <c r="J204" s="48">
        <v>2998</v>
      </c>
      <c r="K204" s="46">
        <f t="shared" si="2"/>
        <v>2</v>
      </c>
      <c r="L204" s="3"/>
      <c r="M204" s="3"/>
      <c r="N204" s="3"/>
      <c r="O204" s="3"/>
      <c r="P204" s="38"/>
    </row>
    <row r="205" spans="1:16" s="10" customFormat="1" ht="27.75">
      <c r="A205" s="86"/>
      <c r="B205" s="53" t="s">
        <v>16</v>
      </c>
      <c r="C205" s="64">
        <f>D205+E205</f>
        <v>100000</v>
      </c>
      <c r="D205" s="49">
        <f>SUM(D194:D204)</f>
        <v>97000</v>
      </c>
      <c r="E205" s="49">
        <f>SUM(E194:E204)</f>
        <v>3000</v>
      </c>
      <c r="F205" s="49"/>
      <c r="G205" s="49"/>
      <c r="H205" s="49"/>
      <c r="I205" s="49"/>
      <c r="J205" s="49"/>
      <c r="K205" s="46"/>
      <c r="L205" s="2"/>
      <c r="M205" s="2"/>
      <c r="N205" s="2"/>
      <c r="O205" s="2"/>
      <c r="P205" s="39"/>
    </row>
    <row r="206" spans="1:16" ht="84">
      <c r="A206" s="86">
        <v>34</v>
      </c>
      <c r="B206" s="83" t="s">
        <v>40</v>
      </c>
      <c r="C206" s="58" t="s">
        <v>44</v>
      </c>
      <c r="D206" s="46">
        <v>17000</v>
      </c>
      <c r="E206" s="46"/>
      <c r="F206" s="46"/>
      <c r="G206" s="46"/>
      <c r="H206" s="46"/>
      <c r="I206" s="46"/>
      <c r="J206" s="48">
        <v>17000</v>
      </c>
      <c r="K206" s="46">
        <f t="shared" si="2"/>
        <v>0</v>
      </c>
      <c r="L206" s="3"/>
      <c r="M206" s="3"/>
      <c r="N206" s="3"/>
      <c r="O206" s="3"/>
      <c r="P206" s="42"/>
    </row>
    <row r="207" spans="1:16" ht="56.25">
      <c r="A207" s="86"/>
      <c r="B207" s="84"/>
      <c r="C207" s="58" t="s">
        <v>48</v>
      </c>
      <c r="D207" s="46">
        <v>10000</v>
      </c>
      <c r="E207" s="46"/>
      <c r="F207" s="46"/>
      <c r="G207" s="46"/>
      <c r="H207" s="46"/>
      <c r="I207" s="46"/>
      <c r="J207" s="48">
        <v>0</v>
      </c>
      <c r="K207" s="46">
        <f t="shared" si="2"/>
        <v>10000</v>
      </c>
      <c r="L207" s="3"/>
      <c r="M207" s="3"/>
      <c r="N207" s="3"/>
      <c r="O207" s="3"/>
      <c r="P207" s="42"/>
    </row>
    <row r="208" spans="1:16" ht="56.25">
      <c r="A208" s="86"/>
      <c r="B208" s="84"/>
      <c r="C208" s="58" t="s">
        <v>204</v>
      </c>
      <c r="D208" s="46">
        <v>13000</v>
      </c>
      <c r="E208" s="46"/>
      <c r="F208" s="46"/>
      <c r="G208" s="46"/>
      <c r="H208" s="46"/>
      <c r="I208" s="46"/>
      <c r="J208" s="48">
        <v>11008.92</v>
      </c>
      <c r="K208" s="46">
        <f t="shared" si="2"/>
        <v>1991.08</v>
      </c>
      <c r="L208" s="3"/>
      <c r="M208" s="3"/>
      <c r="N208" s="3"/>
      <c r="O208" s="3"/>
      <c r="P208" s="42"/>
    </row>
    <row r="209" spans="1:16" ht="112.5">
      <c r="A209" s="86"/>
      <c r="B209" s="84"/>
      <c r="C209" s="58" t="s">
        <v>81</v>
      </c>
      <c r="D209" s="46">
        <v>20000</v>
      </c>
      <c r="E209" s="46"/>
      <c r="F209" s="46"/>
      <c r="G209" s="46"/>
      <c r="H209" s="46"/>
      <c r="I209" s="46"/>
      <c r="J209" s="48">
        <v>20000</v>
      </c>
      <c r="K209" s="46">
        <f t="shared" si="2"/>
        <v>0</v>
      </c>
      <c r="L209" s="3"/>
      <c r="M209" s="3"/>
      <c r="N209" s="3"/>
      <c r="O209" s="3"/>
      <c r="P209" s="42"/>
    </row>
    <row r="210" spans="1:16" ht="84">
      <c r="A210" s="86"/>
      <c r="B210" s="84"/>
      <c r="C210" s="58" t="s">
        <v>82</v>
      </c>
      <c r="D210" s="46">
        <v>30000</v>
      </c>
      <c r="E210" s="46"/>
      <c r="F210" s="46"/>
      <c r="G210" s="46"/>
      <c r="H210" s="46"/>
      <c r="I210" s="46"/>
      <c r="J210" s="48">
        <v>29870</v>
      </c>
      <c r="K210" s="46">
        <f t="shared" si="2"/>
        <v>130</v>
      </c>
      <c r="L210" s="3"/>
      <c r="M210" s="3"/>
      <c r="N210" s="3"/>
      <c r="O210" s="3"/>
      <c r="P210" s="42"/>
    </row>
    <row r="211" spans="1:16" ht="56.25">
      <c r="A211" s="86"/>
      <c r="B211" s="85"/>
      <c r="C211" s="58" t="s">
        <v>93</v>
      </c>
      <c r="D211" s="46"/>
      <c r="E211" s="46">
        <v>10000</v>
      </c>
      <c r="F211" s="46"/>
      <c r="G211" s="46"/>
      <c r="H211" s="46"/>
      <c r="I211" s="46"/>
      <c r="J211" s="48">
        <v>10000</v>
      </c>
      <c r="K211" s="46">
        <f aca="true" t="shared" si="3" ref="K211:K223">D211+E211+F211+G211-J211</f>
        <v>0</v>
      </c>
      <c r="L211" s="3"/>
      <c r="M211" s="3"/>
      <c r="N211" s="3"/>
      <c r="O211" s="3"/>
      <c r="P211" s="42"/>
    </row>
    <row r="212" spans="1:16" s="10" customFormat="1" ht="27.75">
      <c r="A212" s="86"/>
      <c r="B212" s="53" t="s">
        <v>16</v>
      </c>
      <c r="C212" s="64">
        <f>D212+E212</f>
        <v>100000</v>
      </c>
      <c r="D212" s="49">
        <f>SUM(D206:D210)</f>
        <v>90000</v>
      </c>
      <c r="E212" s="49">
        <f>E211</f>
        <v>10000</v>
      </c>
      <c r="F212" s="49"/>
      <c r="G212" s="49"/>
      <c r="H212" s="49"/>
      <c r="I212" s="49"/>
      <c r="J212" s="49"/>
      <c r="K212" s="46"/>
      <c r="L212" s="4"/>
      <c r="M212" s="4"/>
      <c r="N212" s="4"/>
      <c r="O212" s="4"/>
      <c r="P212" s="39"/>
    </row>
    <row r="213" spans="1:16" ht="27.75">
      <c r="A213" s="86">
        <v>35</v>
      </c>
      <c r="B213" s="83" t="s">
        <v>41</v>
      </c>
      <c r="C213" s="58" t="s">
        <v>65</v>
      </c>
      <c r="D213" s="46">
        <v>52000</v>
      </c>
      <c r="E213" s="46"/>
      <c r="F213" s="46"/>
      <c r="G213" s="46"/>
      <c r="H213" s="46"/>
      <c r="I213" s="46"/>
      <c r="J213" s="48">
        <v>50000</v>
      </c>
      <c r="K213" s="46">
        <f t="shared" si="3"/>
        <v>2000</v>
      </c>
      <c r="L213" s="3"/>
      <c r="M213" s="3"/>
      <c r="N213" s="3"/>
      <c r="O213" s="3"/>
      <c r="P213" s="38"/>
    </row>
    <row r="214" spans="1:16" ht="56.25">
      <c r="A214" s="86"/>
      <c r="B214" s="84"/>
      <c r="C214" s="58" t="s">
        <v>202</v>
      </c>
      <c r="D214" s="46">
        <v>26000</v>
      </c>
      <c r="E214" s="46"/>
      <c r="F214" s="46"/>
      <c r="G214" s="46"/>
      <c r="H214" s="46"/>
      <c r="I214" s="46"/>
      <c r="J214" s="48">
        <v>22017.84</v>
      </c>
      <c r="K214" s="46">
        <f t="shared" si="3"/>
        <v>3982.16</v>
      </c>
      <c r="L214" s="3"/>
      <c r="M214" s="3"/>
      <c r="N214" s="3"/>
      <c r="O214" s="3"/>
      <c r="P214" s="38"/>
    </row>
    <row r="215" spans="1:16" ht="84">
      <c r="A215" s="86"/>
      <c r="B215" s="84"/>
      <c r="C215" s="58" t="s">
        <v>120</v>
      </c>
      <c r="D215" s="46"/>
      <c r="E215" s="46"/>
      <c r="F215" s="46">
        <v>6000</v>
      </c>
      <c r="G215" s="46"/>
      <c r="H215" s="46"/>
      <c r="I215" s="46"/>
      <c r="J215" s="48">
        <v>5981</v>
      </c>
      <c r="K215" s="46">
        <f t="shared" si="3"/>
        <v>19</v>
      </c>
      <c r="L215" s="3"/>
      <c r="M215" s="3"/>
      <c r="N215" s="3"/>
      <c r="O215" s="3"/>
      <c r="P215" s="38"/>
    </row>
    <row r="216" spans="1:16" ht="84">
      <c r="A216" s="86"/>
      <c r="B216" s="93"/>
      <c r="C216" s="58" t="s">
        <v>123</v>
      </c>
      <c r="D216" s="46"/>
      <c r="E216" s="46"/>
      <c r="F216" s="46">
        <v>16000</v>
      </c>
      <c r="G216" s="46"/>
      <c r="H216" s="46"/>
      <c r="I216" s="46"/>
      <c r="J216" s="48">
        <v>0</v>
      </c>
      <c r="K216" s="46">
        <f t="shared" si="3"/>
        <v>16000</v>
      </c>
      <c r="L216" s="3"/>
      <c r="M216" s="3"/>
      <c r="N216" s="3"/>
      <c r="O216" s="3"/>
      <c r="P216" s="38"/>
    </row>
    <row r="217" spans="1:16" s="10" customFormat="1" ht="27.75">
      <c r="A217" s="86"/>
      <c r="B217" s="53" t="s">
        <v>16</v>
      </c>
      <c r="C217" s="64">
        <f>D217+E217+F217</f>
        <v>100000</v>
      </c>
      <c r="D217" s="49">
        <f>D213+D214</f>
        <v>78000</v>
      </c>
      <c r="E217" s="49"/>
      <c r="F217" s="49">
        <f>F215+F216</f>
        <v>22000</v>
      </c>
      <c r="G217" s="49"/>
      <c r="H217" s="49"/>
      <c r="I217" s="49"/>
      <c r="J217" s="49"/>
      <c r="K217" s="46"/>
      <c r="L217" s="4"/>
      <c r="M217" s="4"/>
      <c r="N217" s="4"/>
      <c r="O217" s="4"/>
      <c r="P217" s="39"/>
    </row>
    <row r="218" spans="1:16" ht="84">
      <c r="A218" s="86">
        <v>36</v>
      </c>
      <c r="B218" s="83" t="s">
        <v>42</v>
      </c>
      <c r="C218" s="58" t="s">
        <v>57</v>
      </c>
      <c r="D218" s="46">
        <v>31000</v>
      </c>
      <c r="E218" s="46"/>
      <c r="F218" s="46"/>
      <c r="G218" s="46"/>
      <c r="H218" s="46"/>
      <c r="I218" s="46"/>
      <c r="J218" s="48">
        <v>31000</v>
      </c>
      <c r="K218" s="46">
        <f t="shared" si="3"/>
        <v>0</v>
      </c>
      <c r="L218" s="3"/>
      <c r="M218" s="3"/>
      <c r="N218" s="3"/>
      <c r="O218" s="3"/>
      <c r="P218" s="38"/>
    </row>
    <row r="219" spans="1:16" ht="84">
      <c r="A219" s="86"/>
      <c r="B219" s="84"/>
      <c r="C219" s="63" t="s">
        <v>199</v>
      </c>
      <c r="D219" s="46">
        <v>13000</v>
      </c>
      <c r="E219" s="46"/>
      <c r="F219" s="46"/>
      <c r="G219" s="56"/>
      <c r="H219" s="46"/>
      <c r="I219" s="46"/>
      <c r="J219" s="48">
        <v>11008.92</v>
      </c>
      <c r="K219" s="46">
        <f t="shared" si="3"/>
        <v>1991.08</v>
      </c>
      <c r="L219" s="3"/>
      <c r="M219" s="3"/>
      <c r="N219" s="3"/>
      <c r="O219" s="3"/>
      <c r="P219" s="38"/>
    </row>
    <row r="220" spans="1:16" ht="56.25">
      <c r="A220" s="86"/>
      <c r="B220" s="87"/>
      <c r="C220" s="58" t="s">
        <v>139</v>
      </c>
      <c r="D220" s="46"/>
      <c r="E220" s="46"/>
      <c r="F220" s="46">
        <v>4000</v>
      </c>
      <c r="G220" s="46"/>
      <c r="H220" s="46"/>
      <c r="I220" s="46"/>
      <c r="J220" s="48">
        <v>4000</v>
      </c>
      <c r="K220" s="46">
        <f t="shared" si="3"/>
        <v>0</v>
      </c>
      <c r="L220" s="3"/>
      <c r="M220" s="3"/>
      <c r="N220" s="3"/>
      <c r="O220" s="3"/>
      <c r="P220" s="38"/>
    </row>
    <row r="221" spans="1:16" ht="84">
      <c r="A221" s="86"/>
      <c r="B221" s="87"/>
      <c r="C221" s="58" t="s">
        <v>140</v>
      </c>
      <c r="D221" s="46"/>
      <c r="E221" s="46"/>
      <c r="F221" s="46">
        <v>7000</v>
      </c>
      <c r="G221" s="46"/>
      <c r="H221" s="46"/>
      <c r="I221" s="46"/>
      <c r="J221" s="48">
        <v>6998.75</v>
      </c>
      <c r="K221" s="46">
        <f t="shared" si="3"/>
        <v>1.25</v>
      </c>
      <c r="L221" s="3"/>
      <c r="M221" s="3"/>
      <c r="N221" s="3"/>
      <c r="O221" s="3"/>
      <c r="P221" s="38"/>
    </row>
    <row r="222" spans="1:16" ht="84">
      <c r="A222" s="86"/>
      <c r="B222" s="88"/>
      <c r="C222" s="58" t="s">
        <v>196</v>
      </c>
      <c r="D222" s="46"/>
      <c r="E222" s="46"/>
      <c r="F222" s="46"/>
      <c r="G222" s="46">
        <v>36000</v>
      </c>
      <c r="H222" s="46"/>
      <c r="I222" s="46"/>
      <c r="J222" s="48">
        <v>36000</v>
      </c>
      <c r="K222" s="46">
        <f t="shared" si="3"/>
        <v>0</v>
      </c>
      <c r="L222" s="3"/>
      <c r="M222" s="3"/>
      <c r="N222" s="3"/>
      <c r="O222" s="3"/>
      <c r="P222" s="38"/>
    </row>
    <row r="223" spans="1:16" ht="56.25">
      <c r="A223" s="86"/>
      <c r="B223" s="89"/>
      <c r="C223" s="58" t="s">
        <v>221</v>
      </c>
      <c r="D223" s="46"/>
      <c r="E223" s="46"/>
      <c r="F223" s="46"/>
      <c r="G223" s="46">
        <v>9000</v>
      </c>
      <c r="H223" s="46"/>
      <c r="I223" s="46"/>
      <c r="J223" s="48">
        <v>0</v>
      </c>
      <c r="K223" s="46">
        <f t="shared" si="3"/>
        <v>9000</v>
      </c>
      <c r="L223" s="3"/>
      <c r="M223" s="3"/>
      <c r="N223" s="3"/>
      <c r="O223" s="3"/>
      <c r="P223" s="38"/>
    </row>
    <row r="224" spans="1:16" ht="27.75">
      <c r="A224" s="86"/>
      <c r="B224" s="53" t="s">
        <v>16</v>
      </c>
      <c r="C224" s="64">
        <f>D224+E224+F224+G224</f>
        <v>100000</v>
      </c>
      <c r="D224" s="49">
        <f>D218+D219</f>
        <v>44000</v>
      </c>
      <c r="E224" s="49"/>
      <c r="F224" s="49">
        <f>F220+F221</f>
        <v>11000</v>
      </c>
      <c r="G224" s="49">
        <f>G222+G223</f>
        <v>45000</v>
      </c>
      <c r="H224" s="46"/>
      <c r="I224" s="46"/>
      <c r="J224" s="48"/>
      <c r="K224" s="46"/>
      <c r="L224" s="3"/>
      <c r="M224" s="3"/>
      <c r="N224" s="3"/>
      <c r="O224" s="3"/>
      <c r="P224" s="38"/>
    </row>
    <row r="225" spans="1:16" s="32" customFormat="1" ht="43.5" customHeight="1">
      <c r="A225" s="73"/>
      <c r="B225" s="92" t="s">
        <v>13</v>
      </c>
      <c r="C225" s="92"/>
      <c r="D225" s="74">
        <f aca="true" t="shared" si="4" ref="D225:O225">D10+D15+D20+D27+D35+D38+D45+D49+D54+D63+D67+D69+D76+D82+D88+D90+D94+D105+D113+D121+D124+D128+D135+D144+D156+D160+D165+D168+D180+D187+D189+D193+D205+D212+D217+D224</f>
        <v>1338937.33</v>
      </c>
      <c r="E225" s="74">
        <f>E10+E15+E20+E27+E35+E38+E45+E49+E54+E63+E67+E69+E76+E82+E88+E90+E94+E105+E113+E121+E124+E128+E135+E144+E156+E160+E165+E168+E180+E187+E189+E193+E205+E212+E217+E224</f>
        <v>454880</v>
      </c>
      <c r="F225" s="74">
        <f>F10+F15+F20+F27+F35+F38+F45+F49+F54+F63+F67+F69+F76+F82+F88+F90+F94+F105+F113+F121+F124+F128+F135+F144+F156+F160+F165+F168+F180+F187+F189+F193+F205+F212+F217+F224</f>
        <v>759681</v>
      </c>
      <c r="G225" s="74">
        <f t="shared" si="4"/>
        <v>462460</v>
      </c>
      <c r="H225" s="74">
        <f>H10+H15+H20+H27+H35+H38+H45+H49+H54+H63+H67+H69+H76+H82+H88+H90+H94+H105+H113+H121+H124+H128+H135+H144+H156+H160+H165+H168+H180+H187+H189+H193+H205+H212+H217+H224</f>
        <v>127000</v>
      </c>
      <c r="I225" s="74">
        <f>I10+I15+I20+I27+I35+I38+I45+I49+I54+I63+I67+I69+I76+I82+I88+I90+I94+I105+I113+I121+I124+I128+I135+I144+I156+I160+I165+I168+I180+I187+I189+I193+I205+I212+I217+I224</f>
        <v>0</v>
      </c>
      <c r="J225" s="74">
        <f>SUM(J5:J224)</f>
        <v>1872880.8699999996</v>
      </c>
      <c r="K225" s="74">
        <f>SUM(K5:K224)</f>
        <v>1153077.4599999997</v>
      </c>
      <c r="L225" s="74">
        <f t="shared" si="4"/>
        <v>0</v>
      </c>
      <c r="M225" s="74">
        <f t="shared" si="4"/>
        <v>0</v>
      </c>
      <c r="N225" s="74">
        <f t="shared" si="4"/>
        <v>0</v>
      </c>
      <c r="O225" s="74">
        <f t="shared" si="4"/>
        <v>0</v>
      </c>
      <c r="P225" s="74"/>
    </row>
    <row r="226" spans="1:17" s="11" customFormat="1" ht="24.75">
      <c r="A226" s="19"/>
      <c r="B226" s="36"/>
      <c r="C226" s="16"/>
      <c r="D226" s="33"/>
      <c r="E226" s="34"/>
      <c r="F226" s="35"/>
      <c r="G226" s="12"/>
      <c r="H226" s="12"/>
      <c r="I226" s="12"/>
      <c r="J226" s="13"/>
      <c r="P226" s="18"/>
      <c r="Q226" s="12"/>
    </row>
    <row r="227" spans="1:16" s="14" customFormat="1" ht="31.5">
      <c r="A227" s="19"/>
      <c r="B227" s="36"/>
      <c r="C227" s="31" t="s">
        <v>132</v>
      </c>
      <c r="D227" s="90">
        <f>D225+E225+F225+G225+H225</f>
        <v>3142958.33</v>
      </c>
      <c r="E227" s="91"/>
      <c r="F227" s="37" t="s">
        <v>107</v>
      </c>
      <c r="H227" s="15"/>
      <c r="I227" s="15"/>
      <c r="J227" s="30" t="s">
        <v>133</v>
      </c>
      <c r="K227" s="27" t="s">
        <v>134</v>
      </c>
      <c r="L227" s="28"/>
      <c r="M227" s="28"/>
      <c r="N227" s="28"/>
      <c r="O227" s="28"/>
      <c r="P227" s="29">
        <f>3600000-D227</f>
        <v>457041.6699999999</v>
      </c>
    </row>
    <row r="230" ht="22.5">
      <c r="J230" s="71"/>
    </row>
  </sheetData>
  <sheetProtection/>
  <mergeCells count="70">
    <mergeCell ref="A129:A135"/>
    <mergeCell ref="A125:A128"/>
    <mergeCell ref="A2:P2"/>
    <mergeCell ref="A28:A35"/>
    <mergeCell ref="B46:B48"/>
    <mergeCell ref="B11:B14"/>
    <mergeCell ref="B16:B19"/>
    <mergeCell ref="B36:B37"/>
    <mergeCell ref="A36:A37"/>
    <mergeCell ref="B39:B44"/>
    <mergeCell ref="B5:B9"/>
    <mergeCell ref="A21:A27"/>
    <mergeCell ref="A11:A15"/>
    <mergeCell ref="A16:A20"/>
    <mergeCell ref="A64:A67"/>
    <mergeCell ref="A68:A69"/>
    <mergeCell ref="A39:A45"/>
    <mergeCell ref="A46:A49"/>
    <mergeCell ref="A55:A63"/>
    <mergeCell ref="A50:A54"/>
    <mergeCell ref="B218:B223"/>
    <mergeCell ref="A83:A88"/>
    <mergeCell ref="A95:A105"/>
    <mergeCell ref="A89:A90"/>
    <mergeCell ref="A91:A94"/>
    <mergeCell ref="A114:A121"/>
    <mergeCell ref="A106:A113"/>
    <mergeCell ref="B83:B87"/>
    <mergeCell ref="B91:B93"/>
    <mergeCell ref="B125:B127"/>
    <mergeCell ref="A218:A224"/>
    <mergeCell ref="A77:A82"/>
    <mergeCell ref="A157:A160"/>
    <mergeCell ref="D227:E227"/>
    <mergeCell ref="B157:B159"/>
    <mergeCell ref="B206:B211"/>
    <mergeCell ref="B225:C225"/>
    <mergeCell ref="B166:B167"/>
    <mergeCell ref="B213:B216"/>
    <mergeCell ref="B161:B164"/>
    <mergeCell ref="A188:A189"/>
    <mergeCell ref="A136:A144"/>
    <mergeCell ref="A213:A217"/>
    <mergeCell ref="A206:A212"/>
    <mergeCell ref="A169:A180"/>
    <mergeCell ref="A166:A168"/>
    <mergeCell ref="A181:A187"/>
    <mergeCell ref="A194:A205"/>
    <mergeCell ref="A145:A156"/>
    <mergeCell ref="A161:A165"/>
    <mergeCell ref="B194:B204"/>
    <mergeCell ref="A190:A193"/>
    <mergeCell ref="B21:B26"/>
    <mergeCell ref="B145:B155"/>
    <mergeCell ref="B181:B186"/>
    <mergeCell ref="B169:B179"/>
    <mergeCell ref="B70:B75"/>
    <mergeCell ref="B64:B66"/>
    <mergeCell ref="B55:B62"/>
    <mergeCell ref="A122:A124"/>
    <mergeCell ref="B50:B53"/>
    <mergeCell ref="B28:B34"/>
    <mergeCell ref="B77:B81"/>
    <mergeCell ref="B190:B191"/>
    <mergeCell ref="B106:B112"/>
    <mergeCell ref="B114:B120"/>
    <mergeCell ref="B95:B104"/>
    <mergeCell ref="B122:B123"/>
    <mergeCell ref="B136:B143"/>
    <mergeCell ref="B129:B134"/>
  </mergeCells>
  <printOptions/>
  <pageMargins left="0" right="0" top="0" bottom="0" header="0.5118110236220472" footer="0.5118110236220472"/>
  <pageSetup fitToHeight="10" horizontalDpi="600" verticalDpi="600" orientation="landscape" paperSize="9" scale="47" r:id="rId1"/>
  <rowBreaks count="2" manualBreakCount="2">
    <brk id="36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user</cp:lastModifiedBy>
  <cp:lastPrinted>2018-10-22T10:35:32Z</cp:lastPrinted>
  <dcterms:created xsi:type="dcterms:W3CDTF">2016-05-26T12:31:11Z</dcterms:created>
  <dcterms:modified xsi:type="dcterms:W3CDTF">2018-10-22T10:47:12Z</dcterms:modified>
  <cp:category/>
  <cp:version/>
  <cp:contentType/>
  <cp:contentStatus/>
</cp:coreProperties>
</file>