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ндрик\Desktop\"/>
    </mc:Choice>
  </mc:AlternateContent>
  <bookViews>
    <workbookView xWindow="0" yWindow="0" windowWidth="28800" windowHeight="11895"/>
  </bookViews>
  <sheets>
    <sheet name="І кв 20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8" i="1" l="1"/>
  <c r="E58" i="1" s="1"/>
  <c r="C58" i="1"/>
  <c r="AD57" i="1"/>
  <c r="D57" i="1"/>
  <c r="E57" i="1" s="1"/>
  <c r="C57" i="1"/>
  <c r="D56" i="1"/>
  <c r="E56" i="1" s="1"/>
  <c r="C56" i="1"/>
  <c r="AD55" i="1"/>
  <c r="D55" i="1"/>
  <c r="E55" i="1" s="1"/>
  <c r="C55" i="1"/>
  <c r="D54" i="1"/>
  <c r="E54" i="1" s="1"/>
  <c r="C54" i="1"/>
  <c r="AD53" i="1"/>
  <c r="D53" i="1"/>
  <c r="E53" i="1" s="1"/>
  <c r="C53" i="1"/>
  <c r="D52" i="1"/>
  <c r="E52" i="1" s="1"/>
  <c r="C52" i="1"/>
  <c r="AD51" i="1"/>
  <c r="D51" i="1"/>
  <c r="E51" i="1" s="1"/>
  <c r="C51" i="1"/>
  <c r="D50" i="1"/>
  <c r="E50" i="1" s="1"/>
  <c r="C50" i="1"/>
  <c r="D49" i="1"/>
  <c r="C49" i="1"/>
  <c r="AD49" i="1" s="1"/>
  <c r="D48" i="1"/>
  <c r="C48" i="1"/>
  <c r="AD48" i="1" s="1"/>
  <c r="D47" i="1"/>
  <c r="C47" i="1"/>
  <c r="AD47" i="1" s="1"/>
  <c r="D46" i="1"/>
  <c r="C46" i="1"/>
  <c r="AD46" i="1" s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C44" i="1"/>
  <c r="D43" i="1"/>
  <c r="C43" i="1"/>
  <c r="AD43" i="1" s="1"/>
  <c r="D42" i="1"/>
  <c r="E42" i="1" s="1"/>
  <c r="C42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C40" i="1" s="1"/>
  <c r="AD40" i="1" s="1"/>
  <c r="D40" i="1"/>
  <c r="AD39" i="1"/>
  <c r="D39" i="1"/>
  <c r="E39" i="1" s="1"/>
  <c r="C39" i="1"/>
  <c r="D38" i="1"/>
  <c r="C38" i="1"/>
  <c r="AD38" i="1" s="1"/>
  <c r="D37" i="1"/>
  <c r="C37" i="1"/>
  <c r="D36" i="1"/>
  <c r="C36" i="1"/>
  <c r="AD36" i="1" s="1"/>
  <c r="D35" i="1"/>
  <c r="C35" i="1"/>
  <c r="AD35" i="1" s="1"/>
  <c r="D34" i="1"/>
  <c r="C34" i="1"/>
  <c r="AD33" i="1"/>
  <c r="D33" i="1"/>
  <c r="E33" i="1" s="1"/>
  <c r="C33" i="1"/>
  <c r="D32" i="1"/>
  <c r="E32" i="1" s="1"/>
  <c r="C32" i="1"/>
  <c r="AD31" i="1"/>
  <c r="D31" i="1"/>
  <c r="E31" i="1" s="1"/>
  <c r="C31" i="1"/>
  <c r="D30" i="1"/>
  <c r="E30" i="1" s="1"/>
  <c r="C30" i="1"/>
  <c r="AD29" i="1"/>
  <c r="D29" i="1"/>
  <c r="E29" i="1" s="1"/>
  <c r="C29" i="1"/>
  <c r="D28" i="1"/>
  <c r="E28" i="1" s="1"/>
  <c r="C28" i="1"/>
  <c r="AD27" i="1"/>
  <c r="D27" i="1"/>
  <c r="E27" i="1" s="1"/>
  <c r="C27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C25" i="1" s="1"/>
  <c r="AD25" i="1" s="1"/>
  <c r="D25" i="1"/>
  <c r="D24" i="1"/>
  <c r="E24" i="1" s="1"/>
  <c r="C24" i="1"/>
  <c r="AD23" i="1"/>
  <c r="D23" i="1"/>
  <c r="E23" i="1" s="1"/>
  <c r="C23" i="1"/>
  <c r="D22" i="1"/>
  <c r="E22" i="1" s="1"/>
  <c r="C22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C20" i="1" s="1"/>
  <c r="AD20" i="1" s="1"/>
  <c r="D20" i="1"/>
  <c r="D19" i="1"/>
  <c r="C19" i="1"/>
  <c r="AD19" i="1" s="1"/>
  <c r="D18" i="1"/>
  <c r="C18" i="1"/>
  <c r="AD18" i="1" s="1"/>
  <c r="D17" i="1"/>
  <c r="C17" i="1"/>
  <c r="AD17" i="1" s="1"/>
  <c r="D16" i="1"/>
  <c r="C16" i="1"/>
  <c r="AD16" i="1" s="1"/>
  <c r="D15" i="1"/>
  <c r="C15" i="1"/>
  <c r="AD15" i="1" s="1"/>
  <c r="K14" i="1"/>
  <c r="J14" i="1"/>
  <c r="I14" i="1"/>
  <c r="H14" i="1"/>
  <c r="G14" i="1"/>
  <c r="F14" i="1"/>
  <c r="C14" i="1" s="1"/>
  <c r="AD14" i="1" s="1"/>
  <c r="D14" i="1"/>
  <c r="E14" i="1" s="1"/>
  <c r="D13" i="1"/>
  <c r="C13" i="1"/>
  <c r="AC11" i="1"/>
  <c r="AB11" i="1"/>
  <c r="AB7" i="1" s="1"/>
  <c r="AB59" i="1" s="1"/>
  <c r="AA11" i="1"/>
  <c r="Z11" i="1"/>
  <c r="Z7" i="1" s="1"/>
  <c r="Z59" i="1" s="1"/>
  <c r="Y11" i="1"/>
  <c r="X11" i="1"/>
  <c r="X7" i="1" s="1"/>
  <c r="X59" i="1" s="1"/>
  <c r="W11" i="1"/>
  <c r="V11" i="1"/>
  <c r="V7" i="1" s="1"/>
  <c r="V59" i="1" s="1"/>
  <c r="U11" i="1"/>
  <c r="T11" i="1"/>
  <c r="T7" i="1" s="1"/>
  <c r="T59" i="1" s="1"/>
  <c r="S11" i="1"/>
  <c r="R11" i="1"/>
  <c r="R7" i="1" s="1"/>
  <c r="R59" i="1" s="1"/>
  <c r="Q11" i="1"/>
  <c r="P11" i="1"/>
  <c r="P7" i="1" s="1"/>
  <c r="P59" i="1" s="1"/>
  <c r="O11" i="1"/>
  <c r="N11" i="1"/>
  <c r="N7" i="1" s="1"/>
  <c r="N59" i="1" s="1"/>
  <c r="M11" i="1"/>
  <c r="L11" i="1"/>
  <c r="L7" i="1" s="1"/>
  <c r="L59" i="1" s="1"/>
  <c r="K11" i="1"/>
  <c r="J11" i="1"/>
  <c r="J7" i="1" s="1"/>
  <c r="J59" i="1" s="1"/>
  <c r="I11" i="1"/>
  <c r="H11" i="1"/>
  <c r="H7" i="1" s="1"/>
  <c r="H59" i="1" s="1"/>
  <c r="G11" i="1"/>
  <c r="F11" i="1"/>
  <c r="D11" i="1"/>
  <c r="AD10" i="1"/>
  <c r="D10" i="1"/>
  <c r="E10" i="1" s="1"/>
  <c r="C10" i="1"/>
  <c r="D9" i="1"/>
  <c r="C9" i="1"/>
  <c r="AD9" i="1" s="1"/>
  <c r="AC7" i="1"/>
  <c r="AA7" i="1"/>
  <c r="Y7" i="1"/>
  <c r="W7" i="1"/>
  <c r="U7" i="1"/>
  <c r="S7" i="1"/>
  <c r="Q7" i="1"/>
  <c r="O7" i="1"/>
  <c r="M7" i="1"/>
  <c r="K7" i="1"/>
  <c r="I7" i="1"/>
  <c r="G7" i="1"/>
  <c r="E9" i="1" l="1"/>
  <c r="C11" i="1"/>
  <c r="AD11" i="1" s="1"/>
  <c r="F7" i="1"/>
  <c r="E13" i="1"/>
  <c r="E16" i="1"/>
  <c r="E25" i="1"/>
  <c r="AD44" i="1"/>
  <c r="E46" i="1"/>
  <c r="D7" i="1"/>
  <c r="E11" i="1"/>
  <c r="AD13" i="1"/>
  <c r="E20" i="1"/>
  <c r="AD22" i="1"/>
  <c r="AD24" i="1"/>
  <c r="AD28" i="1"/>
  <c r="AD30" i="1"/>
  <c r="AD32" i="1"/>
  <c r="AD34" i="1"/>
  <c r="E35" i="1"/>
  <c r="AD37" i="1"/>
  <c r="E40" i="1"/>
  <c r="AD42" i="1"/>
  <c r="G59" i="1"/>
  <c r="D44" i="1"/>
  <c r="E44" i="1" s="1"/>
  <c r="I59" i="1"/>
  <c r="K59" i="1"/>
  <c r="M59" i="1"/>
  <c r="O59" i="1"/>
  <c r="Q59" i="1"/>
  <c r="S59" i="1"/>
  <c r="U59" i="1"/>
  <c r="W59" i="1"/>
  <c r="Y59" i="1"/>
  <c r="AA59" i="1"/>
  <c r="AC59" i="1"/>
  <c r="AD50" i="1"/>
  <c r="AD52" i="1"/>
  <c r="AD54" i="1"/>
  <c r="AD56" i="1"/>
  <c r="AD58" i="1"/>
  <c r="D59" i="1" l="1"/>
  <c r="E59" i="1" s="1"/>
  <c r="F59" i="1"/>
  <c r="C59" i="1" s="1"/>
  <c r="C7" i="1"/>
  <c r="AD7" i="1" s="1"/>
  <c r="AD59" i="1" s="1"/>
  <c r="E7" i="1" l="1"/>
</calcChain>
</file>

<file path=xl/sharedStrings.xml><?xml version="1.0" encoding="utf-8"?>
<sst xmlns="http://schemas.openxmlformats.org/spreadsheetml/2006/main" count="125" uniqueCount="97">
  <si>
    <t>Звіт про використання бюджетних коштів за січень-березень 2019 року</t>
  </si>
  <si>
    <t>КП "Затишне місто"</t>
  </si>
  <si>
    <t>БЮДЖЕТ ЗА І квартал 2019 року</t>
  </si>
  <si>
    <t>№ з/п</t>
  </si>
  <si>
    <t>Назва видатків, об'єктів</t>
  </si>
  <si>
    <t xml:space="preserve">Разом </t>
  </si>
  <si>
    <t>січень-березень 2019 року</t>
  </si>
  <si>
    <t>залишок (тис.грн.)</t>
  </si>
  <si>
    <t>план</t>
  </si>
  <si>
    <t>виконано</t>
  </si>
  <si>
    <t>% виконання</t>
  </si>
  <si>
    <t>Видатки (благоустрій)-всього (тис.грн.):</t>
  </si>
  <si>
    <t>в тому числі</t>
  </si>
  <si>
    <t>1.1</t>
  </si>
  <si>
    <t>Заробітна плата</t>
  </si>
  <si>
    <t>1.2</t>
  </si>
  <si>
    <t>Нарахування на заробітну плату</t>
  </si>
  <si>
    <t>1.3</t>
  </si>
  <si>
    <t>Матеріали-всього</t>
  </si>
  <si>
    <t>з них</t>
  </si>
  <si>
    <t>1.3.1</t>
  </si>
  <si>
    <t>паливо-мастильні матеріали</t>
  </si>
  <si>
    <t>1.3.2</t>
  </si>
  <si>
    <t>будівельні матеріали</t>
  </si>
  <si>
    <t>1.3.3</t>
  </si>
  <si>
    <t xml:space="preserve">господарчі товари </t>
  </si>
  <si>
    <t>1.3.4</t>
  </si>
  <si>
    <t>запчастини</t>
  </si>
  <si>
    <t>1.3.5</t>
  </si>
  <si>
    <t>посипочний матеріал</t>
  </si>
  <si>
    <t>1.3.6</t>
  </si>
  <si>
    <t>саджанці</t>
  </si>
  <si>
    <t>1.3.7</t>
  </si>
  <si>
    <t xml:space="preserve">інші </t>
  </si>
  <si>
    <t>1.4</t>
  </si>
  <si>
    <t>Оплата комунальних послуг-всього</t>
  </si>
  <si>
    <t>1.4.1</t>
  </si>
  <si>
    <t>теплопостачання</t>
  </si>
  <si>
    <t>1.4.2</t>
  </si>
  <si>
    <t>електроенергія</t>
  </si>
  <si>
    <t>1.4.3</t>
  </si>
  <si>
    <t>водопостачання</t>
  </si>
  <si>
    <t>1.5</t>
  </si>
  <si>
    <t>Оплата послуг (крім комунальних)-всього</t>
  </si>
  <si>
    <t>1.5.1</t>
  </si>
  <si>
    <t>автопослуги</t>
  </si>
  <si>
    <t>1.5.2</t>
  </si>
  <si>
    <t>оренда приміщень</t>
  </si>
  <si>
    <t>1.5.3</t>
  </si>
  <si>
    <t>тех обслуговування тарнспорту</t>
  </si>
  <si>
    <t>1.5.4</t>
  </si>
  <si>
    <t>обслуговування комп'ютерної техніки</t>
  </si>
  <si>
    <t>1.5.5</t>
  </si>
  <si>
    <t>послуги з відшкодування послуг (утримання будинків)</t>
  </si>
  <si>
    <t>1.5.6</t>
  </si>
  <si>
    <t>навчання з охорони праці</t>
  </si>
  <si>
    <t>1.5.7</t>
  </si>
  <si>
    <t>послуги з зимового утримання доріг</t>
  </si>
  <si>
    <t>1.5.8</t>
  </si>
  <si>
    <t>послуги з обслуговування пляжу</t>
  </si>
  <si>
    <t>1.5.9</t>
  </si>
  <si>
    <t>послуги з охорони новорічної ялинки</t>
  </si>
  <si>
    <t>1.5.10</t>
  </si>
  <si>
    <t>послуги з мед огляду працівників</t>
  </si>
  <si>
    <t>1.5.11</t>
  </si>
  <si>
    <t>виготовлення паспортів для пам'ятників історії</t>
  </si>
  <si>
    <t>1.5.12</t>
  </si>
  <si>
    <t>послуги з ремонту та тех обсл трансформаторів</t>
  </si>
  <si>
    <t>1.5.13</t>
  </si>
  <si>
    <t>інші послуги</t>
  </si>
  <si>
    <t>1.6</t>
  </si>
  <si>
    <t>Інші видатки-всього</t>
  </si>
  <si>
    <t>1.6.1</t>
  </si>
  <si>
    <t>податки</t>
  </si>
  <si>
    <t>1.6.2</t>
  </si>
  <si>
    <t>інші (утримання  притулку для безпритульних тварин)</t>
  </si>
  <si>
    <t>2</t>
  </si>
  <si>
    <t>Придбання основних засобів-всього:</t>
  </si>
  <si>
    <t>2.1</t>
  </si>
  <si>
    <t xml:space="preserve">Придбання саджанців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</si>
  <si>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</si>
  <si>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</si>
  <si>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</si>
  <si>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</si>
  <si>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</si>
  <si>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</si>
  <si>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</si>
  <si>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</si>
  <si>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</si>
  <si>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</si>
  <si>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</si>
  <si>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</si>
  <si>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ВСЬОГО (тис.грн.):</t>
  </si>
  <si>
    <t>Директор КП "Затишне місто"</t>
  </si>
  <si>
    <t>В.В. Коріневський</t>
  </si>
  <si>
    <t>Головний економіст</t>
  </si>
  <si>
    <t>А.М. Мкртчян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</si>
</sst>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_ ;[Red]\-0.0\ "/>
  </numFmts>
  <fonts count="12" x14ac:knownFonts="1">
    <font>
      <sz val="10"/>
      <name val="Arial Cyr"/>
      <charset val="204"/>
    </font>
    <font>
      <b/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002060"/>
      <name val="Times New Roman"/>
      <family val="1"/>
      <charset val="204"/>
    </font>
    <font>
      <sz val="14"/>
      <color rgb="FF7030A0"/>
      <name val="Times New Roman"/>
      <family val="1"/>
      <charset val="204"/>
    </font>
    <font>
      <b/>
      <sz val="14"/>
      <color rgb="FF002060"/>
      <name val="Times New Roman"/>
      <family val="1"/>
      <charset val="204"/>
    </font>
    <font>
      <b/>
      <sz val="14"/>
      <color rgb="FF7030A0"/>
      <name val="Times New Roman"/>
      <family val="1"/>
      <charset val="204"/>
    </font>
    <font>
      <sz val="14"/>
      <name val="Arial Cyr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Font="1"/>
    <xf numFmtId="164" fontId="0" fillId="0" borderId="0" xfId="0" applyNumberFormat="1" applyFont="1"/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 shrinkToFit="1"/>
    </xf>
    <xf numFmtId="0" fontId="0" fillId="0" borderId="0" xfId="0" applyFont="1" applyFill="1" applyBorder="1"/>
    <xf numFmtId="49" fontId="5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justify" vertical="center"/>
    </xf>
    <xf numFmtId="164" fontId="5" fillId="2" borderId="2" xfId="0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justify" vertical="center"/>
    </xf>
    <xf numFmtId="164" fontId="3" fillId="0" borderId="2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165" fontId="3" fillId="0" borderId="2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justify" vertical="center"/>
    </xf>
    <xf numFmtId="0" fontId="6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49" fontId="3" fillId="0" borderId="2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8" fillId="0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3" fillId="0" borderId="2" xfId="0" applyFont="1" applyFill="1" applyBorder="1"/>
    <xf numFmtId="0" fontId="10" fillId="0" borderId="0" xfId="0" applyFont="1"/>
    <xf numFmtId="164" fontId="6" fillId="0" borderId="2" xfId="0" applyNumberFormat="1" applyFont="1" applyFill="1" applyBorder="1" applyAlignment="1">
      <alignment vertical="center"/>
    </xf>
    <xf numFmtId="49" fontId="3" fillId="0" borderId="0" xfId="0" applyNumberFormat="1" applyFont="1" applyFill="1"/>
    <xf numFmtId="0" fontId="11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3" fillId="0" borderId="0" xfId="0" applyFont="1" applyFill="1" applyBorder="1"/>
    <xf numFmtId="49" fontId="0" fillId="0" borderId="0" xfId="0" applyNumberFormat="1" applyFont="1"/>
    <xf numFmtId="9" fontId="0" fillId="0" borderId="0" xfId="0" applyNumberFormat="1" applyFont="1"/>
    <xf numFmtId="0" fontId="3" fillId="0" borderId="0" xfId="0" applyFont="1"/>
    <xf numFmtId="0" fontId="4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64"/>
  <sheetViews>
    <sheetView tabSelected="1" showWhiteSpace="0" zoomScale="80" zoomScaleNormal="80" zoomScalePageLayoutView="80" workbookViewId="0">
      <selection activeCell="AI21" sqref="AI21"/>
    </sheetView>
  </sheetViews>
  <sheetFormatPr defaultRowHeight="18.75" x14ac:dyDescent="0.3"/>
  <cols>
    <col min="1" max="1" width="8.85546875" style="31" customWidth="1"/>
    <col min="2" max="2" width="63.140625" style="2" customWidth="1"/>
    <col min="3" max="3" width="11.85546875" style="2" customWidth="1"/>
    <col min="4" max="4" width="13.85546875" style="2" customWidth="1"/>
    <col min="5" max="5" width="12.28515625" style="2" customWidth="1"/>
    <col min="6" max="6" width="9.28515625" style="2" customWidth="1"/>
    <col min="7" max="7" width="10.28515625" style="2" customWidth="1"/>
    <col min="8" max="8" width="9.140625" style="2" customWidth="1"/>
    <col min="9" max="9" width="10.28515625" style="2" customWidth="1"/>
    <col min="10" max="10" width="9.140625" style="2" customWidth="1"/>
    <col min="11" max="11" width="10.28515625" style="2" customWidth="1"/>
    <col min="12" max="12" width="9.140625" style="2" hidden="1" customWidth="1"/>
    <col min="13" max="13" width="10.28515625" style="2" hidden="1" customWidth="1"/>
    <col min="14" max="14" width="9.140625" style="2" hidden="1" customWidth="1"/>
    <col min="15" max="15" width="10.28515625" style="2" hidden="1" customWidth="1"/>
    <col min="16" max="16" width="9.140625" style="2" hidden="1" customWidth="1"/>
    <col min="17" max="17" width="10.28515625" style="2" hidden="1" customWidth="1"/>
    <col min="18" max="18" width="9.140625" style="2" hidden="1" customWidth="1"/>
    <col min="19" max="19" width="10.28515625" style="2" hidden="1" customWidth="1"/>
    <col min="20" max="20" width="9.140625" style="2" hidden="1" customWidth="1"/>
    <col min="21" max="21" width="10.28515625" style="2" hidden="1" customWidth="1"/>
    <col min="22" max="22" width="9.28515625" style="2" hidden="1" customWidth="1"/>
    <col min="23" max="23" width="10.28515625" style="2" hidden="1" customWidth="1"/>
    <col min="24" max="24" width="9.140625" style="2" hidden="1" customWidth="1"/>
    <col min="25" max="25" width="10.28515625" style="2" hidden="1" customWidth="1"/>
    <col min="26" max="26" width="9.140625" style="2" hidden="1" customWidth="1"/>
    <col min="27" max="27" width="10.28515625" style="2" hidden="1" customWidth="1"/>
    <col min="28" max="28" width="9.140625" style="2" hidden="1" customWidth="1"/>
    <col min="29" max="29" width="10.28515625" style="2" hidden="1" customWidth="1"/>
    <col min="30" max="30" width="10.42578125" style="33" customWidth="1"/>
    <col min="31" max="31" width="19.140625" style="2" customWidth="1"/>
    <col min="32" max="16384" width="9.140625" style="2"/>
  </cols>
  <sheetData>
    <row r="1" spans="1:60" ht="20.25" x14ac:dyDescent="0.2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60" ht="18.75" customHeight="1" x14ac:dyDescent="0.35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</row>
    <row r="3" spans="1:60" ht="18" customHeight="1" x14ac:dyDescent="0.3">
      <c r="A3" s="37" t="s">
        <v>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F3" s="3"/>
    </row>
    <row r="4" spans="1:60" ht="17.25" customHeight="1" x14ac:dyDescent="0.2">
      <c r="A4" s="38" t="s">
        <v>3</v>
      </c>
      <c r="B4" s="39" t="s">
        <v>4</v>
      </c>
      <c r="C4" s="34" t="s">
        <v>5</v>
      </c>
      <c r="D4" s="34"/>
      <c r="E4" s="34"/>
      <c r="F4" s="34" t="s">
        <v>6</v>
      </c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40" t="s">
        <v>7</v>
      </c>
      <c r="AF4" s="3"/>
    </row>
    <row r="5" spans="1:60" ht="18.75" customHeight="1" x14ac:dyDescent="0.2">
      <c r="A5" s="38"/>
      <c r="B5" s="39"/>
      <c r="C5" s="34"/>
      <c r="D5" s="34"/>
      <c r="E5" s="34"/>
      <c r="F5" s="34">
        <v>1</v>
      </c>
      <c r="G5" s="34"/>
      <c r="H5" s="34">
        <v>2</v>
      </c>
      <c r="I5" s="34"/>
      <c r="J5" s="34">
        <v>3</v>
      </c>
      <c r="K5" s="34"/>
      <c r="L5" s="34">
        <v>4</v>
      </c>
      <c r="M5" s="34"/>
      <c r="N5" s="34">
        <v>5</v>
      </c>
      <c r="O5" s="34"/>
      <c r="P5" s="34">
        <v>6</v>
      </c>
      <c r="Q5" s="34"/>
      <c r="R5" s="34">
        <v>7</v>
      </c>
      <c r="S5" s="34"/>
      <c r="T5" s="34">
        <v>8</v>
      </c>
      <c r="U5" s="34"/>
      <c r="V5" s="34">
        <v>9</v>
      </c>
      <c r="W5" s="34"/>
      <c r="X5" s="34">
        <v>10</v>
      </c>
      <c r="Y5" s="34"/>
      <c r="Z5" s="34">
        <v>11</v>
      </c>
      <c r="AA5" s="34"/>
      <c r="AB5" s="34">
        <v>12</v>
      </c>
      <c r="AC5" s="34"/>
      <c r="AD5" s="40"/>
      <c r="AF5" s="3"/>
    </row>
    <row r="6" spans="1:60" ht="32.25" customHeight="1" x14ac:dyDescent="0.2">
      <c r="A6" s="38"/>
      <c r="B6" s="39"/>
      <c r="C6" s="4" t="s">
        <v>8</v>
      </c>
      <c r="D6" s="4" t="s">
        <v>9</v>
      </c>
      <c r="E6" s="5" t="s">
        <v>10</v>
      </c>
      <c r="F6" s="4" t="s">
        <v>8</v>
      </c>
      <c r="G6" s="4" t="s">
        <v>9</v>
      </c>
      <c r="H6" s="4" t="s">
        <v>8</v>
      </c>
      <c r="I6" s="4" t="s">
        <v>9</v>
      </c>
      <c r="J6" s="4" t="s">
        <v>8</v>
      </c>
      <c r="K6" s="4" t="s">
        <v>9</v>
      </c>
      <c r="L6" s="4" t="s">
        <v>8</v>
      </c>
      <c r="M6" s="4" t="s">
        <v>9</v>
      </c>
      <c r="N6" s="4" t="s">
        <v>8</v>
      </c>
      <c r="O6" s="4" t="s">
        <v>9</v>
      </c>
      <c r="P6" s="4" t="s">
        <v>8</v>
      </c>
      <c r="Q6" s="4" t="s">
        <v>9</v>
      </c>
      <c r="R6" s="4" t="s">
        <v>8</v>
      </c>
      <c r="S6" s="4" t="s">
        <v>9</v>
      </c>
      <c r="T6" s="4" t="s">
        <v>8</v>
      </c>
      <c r="U6" s="4" t="s">
        <v>9</v>
      </c>
      <c r="V6" s="4" t="s">
        <v>8</v>
      </c>
      <c r="W6" s="4" t="s">
        <v>9</v>
      </c>
      <c r="X6" s="4" t="s">
        <v>8</v>
      </c>
      <c r="Y6" s="4" t="s">
        <v>9</v>
      </c>
      <c r="Z6" s="4" t="s">
        <v>8</v>
      </c>
      <c r="AA6" s="4" t="s">
        <v>9</v>
      </c>
      <c r="AB6" s="4" t="s">
        <v>8</v>
      </c>
      <c r="AC6" s="4" t="s">
        <v>9</v>
      </c>
      <c r="AD6" s="40"/>
      <c r="AE6" s="6"/>
      <c r="AF6" s="3"/>
    </row>
    <row r="7" spans="1:60" x14ac:dyDescent="0.2">
      <c r="A7" s="7">
        <v>1</v>
      </c>
      <c r="B7" s="8" t="s">
        <v>11</v>
      </c>
      <c r="C7" s="9">
        <f>F7+H7+J7+L7+N7+P7+R7+T7+V7+X7+Z7+AB7</f>
        <v>8379.6999999999989</v>
      </c>
      <c r="D7" s="9">
        <f>G7+I7+K7+M7+O7+Q7+S7+U7+W7+Y7+AA7+AC7</f>
        <v>7621.8000000000011</v>
      </c>
      <c r="E7" s="9">
        <f>D7/C7%</f>
        <v>90.95552346742727</v>
      </c>
      <c r="F7" s="9">
        <f t="shared" ref="F7:AC7" si="0">F9+F10+F11+F20+F25+F40</f>
        <v>2791.2</v>
      </c>
      <c r="G7" s="10">
        <f t="shared" si="0"/>
        <v>1931.3000000000002</v>
      </c>
      <c r="H7" s="9">
        <f t="shared" si="0"/>
        <v>2879.5999999999995</v>
      </c>
      <c r="I7" s="10">
        <f t="shared" si="0"/>
        <v>3448.9</v>
      </c>
      <c r="J7" s="9">
        <f t="shared" si="0"/>
        <v>2708.8999999999996</v>
      </c>
      <c r="K7" s="10">
        <f t="shared" si="0"/>
        <v>2241.6</v>
      </c>
      <c r="L7" s="9">
        <f t="shared" si="0"/>
        <v>0</v>
      </c>
      <c r="M7" s="9">
        <f t="shared" si="0"/>
        <v>0</v>
      </c>
      <c r="N7" s="9">
        <f t="shared" si="0"/>
        <v>0</v>
      </c>
      <c r="O7" s="10">
        <f t="shared" si="0"/>
        <v>0</v>
      </c>
      <c r="P7" s="9">
        <f t="shared" si="0"/>
        <v>0</v>
      </c>
      <c r="Q7" s="10">
        <f t="shared" si="0"/>
        <v>0</v>
      </c>
      <c r="R7" s="9">
        <f t="shared" si="0"/>
        <v>0</v>
      </c>
      <c r="S7" s="10">
        <f t="shared" si="0"/>
        <v>0</v>
      </c>
      <c r="T7" s="9">
        <f t="shared" si="0"/>
        <v>0</v>
      </c>
      <c r="U7" s="10">
        <f t="shared" si="0"/>
        <v>0</v>
      </c>
      <c r="V7" s="9">
        <f t="shared" si="0"/>
        <v>0</v>
      </c>
      <c r="W7" s="10">
        <f t="shared" si="0"/>
        <v>0</v>
      </c>
      <c r="X7" s="9">
        <f t="shared" si="0"/>
        <v>0</v>
      </c>
      <c r="Y7" s="10">
        <f t="shared" si="0"/>
        <v>0</v>
      </c>
      <c r="Z7" s="9">
        <f t="shared" si="0"/>
        <v>0</v>
      </c>
      <c r="AA7" s="10">
        <f t="shared" si="0"/>
        <v>0</v>
      </c>
      <c r="AB7" s="9">
        <f t="shared" si="0"/>
        <v>0</v>
      </c>
      <c r="AC7" s="10">
        <f t="shared" si="0"/>
        <v>0</v>
      </c>
      <c r="AD7" s="9">
        <f>C7-D7</f>
        <v>757.89999999999782</v>
      </c>
      <c r="AE7" s="6"/>
      <c r="AF7" s="3"/>
    </row>
    <row r="8" spans="1:60" x14ac:dyDescent="0.2">
      <c r="A8" s="11"/>
      <c r="B8" s="12" t="s">
        <v>12</v>
      </c>
      <c r="C8" s="13"/>
      <c r="D8" s="13"/>
      <c r="E8" s="13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5"/>
      <c r="AE8" s="6"/>
      <c r="AF8" s="3"/>
    </row>
    <row r="9" spans="1:60" x14ac:dyDescent="0.2">
      <c r="A9" s="11" t="s">
        <v>13</v>
      </c>
      <c r="B9" s="16" t="s">
        <v>14</v>
      </c>
      <c r="C9" s="13">
        <f>F9+H9+J9+L9+N9+P9+R9+T9+V9+X9+Z9+AB9</f>
        <v>3681.2999999999997</v>
      </c>
      <c r="D9" s="13">
        <f>G9+I9+K9+M9+O9+Q9+S9+U9+W9+Y9+AA9+AC9</f>
        <v>3680.5</v>
      </c>
      <c r="E9" s="13">
        <f>D9/C9%</f>
        <v>99.97826854643742</v>
      </c>
      <c r="F9" s="14">
        <v>1227.0999999999999</v>
      </c>
      <c r="G9" s="14">
        <v>1127.7</v>
      </c>
      <c r="H9" s="14">
        <v>1227.0999999999999</v>
      </c>
      <c r="I9" s="14">
        <v>1325.7</v>
      </c>
      <c r="J9" s="14">
        <v>1227.0999999999999</v>
      </c>
      <c r="K9" s="14">
        <v>1227.0999999999999</v>
      </c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5">
        <f>C9-D9</f>
        <v>0.79999999999972715</v>
      </c>
      <c r="AE9" s="6"/>
      <c r="AF9" s="3"/>
    </row>
    <row r="10" spans="1:60" x14ac:dyDescent="0.2">
      <c r="A10" s="11" t="s">
        <v>15</v>
      </c>
      <c r="B10" s="16" t="s">
        <v>16</v>
      </c>
      <c r="C10" s="13">
        <f t="shared" ref="C10:D55" si="1">F10+H10+J10+L10+N10+P10+R10+T10+V10+X10+Z10+AB10</f>
        <v>810</v>
      </c>
      <c r="D10" s="13">
        <f t="shared" si="1"/>
        <v>809.5</v>
      </c>
      <c r="E10" s="13">
        <f>D10/C10%</f>
        <v>99.938271604938279</v>
      </c>
      <c r="F10" s="14">
        <v>270</v>
      </c>
      <c r="G10" s="14">
        <v>239.4</v>
      </c>
      <c r="H10" s="14">
        <v>270</v>
      </c>
      <c r="I10" s="14">
        <v>300.10000000000002</v>
      </c>
      <c r="J10" s="14">
        <v>270</v>
      </c>
      <c r="K10" s="14">
        <v>270</v>
      </c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5">
        <f>C10-D10</f>
        <v>0.5</v>
      </c>
    </row>
    <row r="11" spans="1:60" x14ac:dyDescent="0.2">
      <c r="A11" s="11" t="s">
        <v>17</v>
      </c>
      <c r="B11" s="16" t="s">
        <v>18</v>
      </c>
      <c r="C11" s="13">
        <f t="shared" si="1"/>
        <v>1985.9</v>
      </c>
      <c r="D11" s="13">
        <f t="shared" si="1"/>
        <v>1573.4</v>
      </c>
      <c r="E11" s="13">
        <f>D11/C11%</f>
        <v>79.228561357570868</v>
      </c>
      <c r="F11" s="14">
        <f>SUM(F12:F19)</f>
        <v>493.20000000000005</v>
      </c>
      <c r="G11" s="14">
        <f t="shared" ref="G11:R11" si="2">SUM(G12:G19)</f>
        <v>66.400000000000006</v>
      </c>
      <c r="H11" s="13">
        <f>SUM(H12:H19)</f>
        <v>649.09999999999991</v>
      </c>
      <c r="I11" s="14">
        <f t="shared" si="2"/>
        <v>973.30000000000007</v>
      </c>
      <c r="J11" s="14">
        <f>SUM(J12:J19)</f>
        <v>843.6</v>
      </c>
      <c r="K11" s="14">
        <f t="shared" si="2"/>
        <v>533.70000000000005</v>
      </c>
      <c r="L11" s="14">
        <f t="shared" si="2"/>
        <v>0</v>
      </c>
      <c r="M11" s="14">
        <f t="shared" si="2"/>
        <v>0</v>
      </c>
      <c r="N11" s="14">
        <f t="shared" si="2"/>
        <v>0</v>
      </c>
      <c r="O11" s="14">
        <f t="shared" si="2"/>
        <v>0</v>
      </c>
      <c r="P11" s="14">
        <f t="shared" si="2"/>
        <v>0</v>
      </c>
      <c r="Q11" s="14">
        <f t="shared" si="2"/>
        <v>0</v>
      </c>
      <c r="R11" s="14">
        <f t="shared" si="2"/>
        <v>0</v>
      </c>
      <c r="S11" s="14">
        <f>SUM(S12:S19)</f>
        <v>0</v>
      </c>
      <c r="T11" s="13">
        <f>SUM(T12:T19)</f>
        <v>0</v>
      </c>
      <c r="U11" s="14">
        <f>SUM(U12:U19)</f>
        <v>0</v>
      </c>
      <c r="V11" s="14">
        <f>SUM(V12:V19)</f>
        <v>0</v>
      </c>
      <c r="W11" s="14">
        <f>SUM(W12:W19)</f>
        <v>0</v>
      </c>
      <c r="X11" s="14">
        <f t="shared" ref="X11:AC11" si="3">SUM(X12:X19)</f>
        <v>0</v>
      </c>
      <c r="Y11" s="14">
        <f t="shared" si="3"/>
        <v>0</v>
      </c>
      <c r="Z11" s="14">
        <f t="shared" si="3"/>
        <v>0</v>
      </c>
      <c r="AA11" s="14">
        <f t="shared" si="3"/>
        <v>0</v>
      </c>
      <c r="AB11" s="14">
        <f t="shared" si="3"/>
        <v>0</v>
      </c>
      <c r="AC11" s="14">
        <f t="shared" si="3"/>
        <v>0</v>
      </c>
      <c r="AD11" s="15">
        <f>C11-D11</f>
        <v>412.5</v>
      </c>
    </row>
    <row r="12" spans="1:60" x14ac:dyDescent="0.2">
      <c r="A12" s="11"/>
      <c r="B12" s="16" t="s">
        <v>19</v>
      </c>
      <c r="C12" s="13"/>
      <c r="D12" s="13"/>
      <c r="E12" s="13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5"/>
    </row>
    <row r="13" spans="1:60" x14ac:dyDescent="0.2">
      <c r="A13" s="11" t="s">
        <v>20</v>
      </c>
      <c r="B13" s="16" t="s">
        <v>21</v>
      </c>
      <c r="C13" s="13">
        <f t="shared" ref="C13:D15" si="4">F13+H13+J13+L13+N13+P13+R13+T13+V13+X13+Z13+AB13</f>
        <v>1382.8000000000002</v>
      </c>
      <c r="D13" s="13">
        <f t="shared" si="4"/>
        <v>1362.4</v>
      </c>
      <c r="E13" s="13">
        <f>D13/C13%</f>
        <v>98.524732426959787</v>
      </c>
      <c r="F13" s="17">
        <v>433.3</v>
      </c>
      <c r="G13" s="17">
        <v>7.1</v>
      </c>
      <c r="H13" s="17">
        <v>482.4</v>
      </c>
      <c r="I13" s="17">
        <v>908.5</v>
      </c>
      <c r="J13" s="17">
        <v>467.1</v>
      </c>
      <c r="K13" s="17">
        <v>446.8</v>
      </c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5">
        <f>C13-D13</f>
        <v>20.400000000000091</v>
      </c>
    </row>
    <row r="14" spans="1:60" s="20" customFormat="1" x14ac:dyDescent="0.2">
      <c r="A14" s="19" t="s">
        <v>22</v>
      </c>
      <c r="B14" s="16" t="s">
        <v>23</v>
      </c>
      <c r="C14" s="13">
        <f t="shared" si="4"/>
        <v>363.6</v>
      </c>
      <c r="D14" s="13">
        <f t="shared" si="4"/>
        <v>67.100000000000009</v>
      </c>
      <c r="E14" s="13">
        <f>D14/C14%</f>
        <v>18.454345434543455</v>
      </c>
      <c r="F14" s="17">
        <f>32.8+8.5</f>
        <v>41.3</v>
      </c>
      <c r="G14" s="17">
        <f>31.1+8.5+1.2</f>
        <v>40.800000000000004</v>
      </c>
      <c r="H14" s="17">
        <f>70.5+10.4</f>
        <v>80.900000000000006</v>
      </c>
      <c r="I14" s="17">
        <f>4.2+0.4</f>
        <v>4.6000000000000005</v>
      </c>
      <c r="J14" s="17">
        <f>236.1+5.3</f>
        <v>241.4</v>
      </c>
      <c r="K14" s="17">
        <f>7.6+14.1</f>
        <v>21.7</v>
      </c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5">
        <f t="shared" ref="AD14:AD20" si="5">C14-D14</f>
        <v>296.5</v>
      </c>
    </row>
    <row r="15" spans="1:60" s="20" customFormat="1" x14ac:dyDescent="0.2">
      <c r="A15" s="19" t="s">
        <v>24</v>
      </c>
      <c r="B15" s="16" t="s">
        <v>25</v>
      </c>
      <c r="C15" s="13">
        <f t="shared" si="4"/>
        <v>0</v>
      </c>
      <c r="D15" s="13">
        <f t="shared" si="4"/>
        <v>0</v>
      </c>
      <c r="E15" s="13"/>
      <c r="F15" s="17"/>
      <c r="G15" s="17"/>
      <c r="H15" s="17"/>
      <c r="I15" s="17"/>
      <c r="J15" s="17"/>
      <c r="K15" s="17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5">
        <f t="shared" si="5"/>
        <v>0</v>
      </c>
    </row>
    <row r="16" spans="1:60" s="20" customFormat="1" x14ac:dyDescent="0.2">
      <c r="A16" s="19" t="s">
        <v>26</v>
      </c>
      <c r="B16" s="16" t="s">
        <v>27</v>
      </c>
      <c r="C16" s="13">
        <f t="shared" si="1"/>
        <v>239.5</v>
      </c>
      <c r="D16" s="13">
        <f>G16+I16+K16+M16+O16+Q16+S16+U16+W16+Y16+AA16+AC16</f>
        <v>143.9</v>
      </c>
      <c r="E16" s="13">
        <f>D16/C16%</f>
        <v>60.083507306889352</v>
      </c>
      <c r="F16" s="17">
        <v>18.600000000000001</v>
      </c>
      <c r="G16" s="17">
        <v>18.5</v>
      </c>
      <c r="H16" s="17">
        <v>85.8</v>
      </c>
      <c r="I16" s="17">
        <v>60.2</v>
      </c>
      <c r="J16" s="17">
        <v>135.1</v>
      </c>
      <c r="K16" s="17">
        <v>65.2</v>
      </c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5">
        <f t="shared" si="5"/>
        <v>95.6</v>
      </c>
    </row>
    <row r="17" spans="1:30" s="20" customFormat="1" x14ac:dyDescent="0.2">
      <c r="A17" s="19" t="s">
        <v>28</v>
      </c>
      <c r="B17" s="16" t="s">
        <v>29</v>
      </c>
      <c r="C17" s="13">
        <f t="shared" si="1"/>
        <v>0</v>
      </c>
      <c r="D17" s="13">
        <f>G17+I17+K17+M17+O17+Q17+S17+U17+W17+Y17+AA17+AC17</f>
        <v>0</v>
      </c>
      <c r="E17" s="13"/>
      <c r="F17" s="21"/>
      <c r="G17" s="21"/>
      <c r="H17" s="21"/>
      <c r="I17" s="21"/>
      <c r="J17" s="21"/>
      <c r="K17" s="21"/>
      <c r="L17" s="22"/>
      <c r="M17" s="22"/>
      <c r="N17" s="22"/>
      <c r="O17" s="22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5">
        <f t="shared" si="5"/>
        <v>0</v>
      </c>
    </row>
    <row r="18" spans="1:30" s="20" customFormat="1" x14ac:dyDescent="0.2">
      <c r="A18" s="19" t="s">
        <v>30</v>
      </c>
      <c r="B18" s="16" t="s">
        <v>31</v>
      </c>
      <c r="C18" s="13">
        <f>F18+H18+J18+L18+N18+P18+R18+T18+V18+X18+Z18+AB18</f>
        <v>0</v>
      </c>
      <c r="D18" s="13">
        <f t="shared" si="1"/>
        <v>0</v>
      </c>
      <c r="E18" s="13"/>
      <c r="F18" s="17"/>
      <c r="G18" s="17"/>
      <c r="H18" s="17"/>
      <c r="I18" s="17"/>
      <c r="J18" s="17"/>
      <c r="K18" s="17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5">
        <f>C18-D18</f>
        <v>0</v>
      </c>
    </row>
    <row r="19" spans="1:30" ht="19.5" customHeight="1" x14ac:dyDescent="0.2">
      <c r="A19" s="11" t="s">
        <v>32</v>
      </c>
      <c r="B19" s="16" t="s">
        <v>33</v>
      </c>
      <c r="C19" s="13">
        <f t="shared" si="1"/>
        <v>0</v>
      </c>
      <c r="D19" s="13">
        <f t="shared" si="1"/>
        <v>0</v>
      </c>
      <c r="E19" s="13"/>
      <c r="F19" s="17"/>
      <c r="G19" s="17"/>
      <c r="H19" s="17"/>
      <c r="I19" s="17"/>
      <c r="J19" s="17"/>
      <c r="K19" s="17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5">
        <f t="shared" si="5"/>
        <v>0</v>
      </c>
    </row>
    <row r="20" spans="1:30" x14ac:dyDescent="0.2">
      <c r="A20" s="11" t="s">
        <v>34</v>
      </c>
      <c r="B20" s="16" t="s">
        <v>35</v>
      </c>
      <c r="C20" s="13">
        <f t="shared" si="1"/>
        <v>340.8</v>
      </c>
      <c r="D20" s="13">
        <f t="shared" si="1"/>
        <v>152.79999999999998</v>
      </c>
      <c r="E20" s="13">
        <f>D20/C20%</f>
        <v>44.835680751173705</v>
      </c>
      <c r="F20" s="14">
        <f>SUM(F22:F24)</f>
        <v>150.1</v>
      </c>
      <c r="G20" s="14">
        <f t="shared" ref="G20:T20" si="6">SUM(G22:G24)</f>
        <v>4</v>
      </c>
      <c r="H20" s="14">
        <f t="shared" si="6"/>
        <v>113.5</v>
      </c>
      <c r="I20" s="14">
        <f t="shared" si="6"/>
        <v>133.69999999999999</v>
      </c>
      <c r="J20" s="14">
        <f t="shared" si="6"/>
        <v>77.2</v>
      </c>
      <c r="K20" s="14">
        <f t="shared" si="6"/>
        <v>15.1</v>
      </c>
      <c r="L20" s="14">
        <f t="shared" si="6"/>
        <v>0</v>
      </c>
      <c r="M20" s="14">
        <f t="shared" si="6"/>
        <v>0</v>
      </c>
      <c r="N20" s="14">
        <f>SUM(N22:N24)</f>
        <v>0</v>
      </c>
      <c r="O20" s="14">
        <f>SUM(O22:O24)</f>
        <v>0</v>
      </c>
      <c r="P20" s="14">
        <f t="shared" si="6"/>
        <v>0</v>
      </c>
      <c r="Q20" s="14">
        <f t="shared" si="6"/>
        <v>0</v>
      </c>
      <c r="R20" s="14">
        <f t="shared" si="6"/>
        <v>0</v>
      </c>
      <c r="S20" s="14">
        <f t="shared" si="6"/>
        <v>0</v>
      </c>
      <c r="T20" s="14">
        <f t="shared" si="6"/>
        <v>0</v>
      </c>
      <c r="U20" s="14">
        <f>SUM(U22:U24)</f>
        <v>0</v>
      </c>
      <c r="V20" s="14">
        <f>SUM(V22:V24)</f>
        <v>0</v>
      </c>
      <c r="W20" s="14">
        <f>SUM(W22:W24)</f>
        <v>0</v>
      </c>
      <c r="X20" s="14">
        <f t="shared" ref="X20:AC20" si="7">SUM(X22:X24)</f>
        <v>0</v>
      </c>
      <c r="Y20" s="14">
        <f t="shared" si="7"/>
        <v>0</v>
      </c>
      <c r="Z20" s="14">
        <f t="shared" si="7"/>
        <v>0</v>
      </c>
      <c r="AA20" s="14">
        <f t="shared" si="7"/>
        <v>0</v>
      </c>
      <c r="AB20" s="14">
        <f t="shared" si="7"/>
        <v>0</v>
      </c>
      <c r="AC20" s="14">
        <f t="shared" si="7"/>
        <v>0</v>
      </c>
      <c r="AD20" s="15">
        <f t="shared" si="5"/>
        <v>188.00000000000003</v>
      </c>
    </row>
    <row r="21" spans="1:30" x14ac:dyDescent="0.2">
      <c r="A21" s="11"/>
      <c r="B21" s="16" t="s">
        <v>19</v>
      </c>
      <c r="C21" s="13"/>
      <c r="D21" s="13"/>
      <c r="E21" s="13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5"/>
    </row>
    <row r="22" spans="1:30" s="24" customFormat="1" x14ac:dyDescent="0.3">
      <c r="A22" s="11" t="s">
        <v>36</v>
      </c>
      <c r="B22" s="23" t="s">
        <v>37</v>
      </c>
      <c r="C22" s="13">
        <f t="shared" si="1"/>
        <v>76</v>
      </c>
      <c r="D22" s="13">
        <f t="shared" si="1"/>
        <v>35.799999999999997</v>
      </c>
      <c r="E22" s="13">
        <f>D22/C22%</f>
        <v>47.105263157894733</v>
      </c>
      <c r="F22" s="17">
        <v>48</v>
      </c>
      <c r="G22" s="17"/>
      <c r="H22" s="17">
        <v>28</v>
      </c>
      <c r="I22" s="17">
        <v>20.7</v>
      </c>
      <c r="J22" s="17"/>
      <c r="K22" s="17">
        <v>15.1</v>
      </c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5">
        <f>C22-D22</f>
        <v>40.200000000000003</v>
      </c>
    </row>
    <row r="23" spans="1:30" s="24" customFormat="1" x14ac:dyDescent="0.3">
      <c r="A23" s="11" t="s">
        <v>38</v>
      </c>
      <c r="B23" s="23" t="s">
        <v>39</v>
      </c>
      <c r="C23" s="13">
        <f t="shared" si="1"/>
        <v>237.8</v>
      </c>
      <c r="D23" s="13">
        <f t="shared" si="1"/>
        <v>108.8</v>
      </c>
      <c r="E23" s="13">
        <f>D23/C23%</f>
        <v>45.752733389402856</v>
      </c>
      <c r="F23" s="17">
        <v>93.1</v>
      </c>
      <c r="G23" s="17"/>
      <c r="H23" s="17">
        <v>76.5</v>
      </c>
      <c r="I23" s="17">
        <v>108.8</v>
      </c>
      <c r="J23" s="17">
        <v>68.2</v>
      </c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5">
        <f>C23-D23</f>
        <v>129</v>
      </c>
    </row>
    <row r="24" spans="1:30" s="24" customFormat="1" x14ac:dyDescent="0.3">
      <c r="A24" s="11" t="s">
        <v>40</v>
      </c>
      <c r="B24" s="23" t="s">
        <v>41</v>
      </c>
      <c r="C24" s="13">
        <f t="shared" si="1"/>
        <v>27</v>
      </c>
      <c r="D24" s="13">
        <f t="shared" si="1"/>
        <v>8.1999999999999993</v>
      </c>
      <c r="E24" s="13">
        <f>D24/C24%</f>
        <v>30.370370370370367</v>
      </c>
      <c r="F24" s="17">
        <v>9</v>
      </c>
      <c r="G24" s="17">
        <v>4</v>
      </c>
      <c r="H24" s="17">
        <v>9</v>
      </c>
      <c r="I24" s="17">
        <v>4.2</v>
      </c>
      <c r="J24" s="17">
        <v>9</v>
      </c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5">
        <f>C24-D24</f>
        <v>18.8</v>
      </c>
    </row>
    <row r="25" spans="1:30" s="24" customFormat="1" x14ac:dyDescent="0.25">
      <c r="A25" s="11" t="s">
        <v>42</v>
      </c>
      <c r="B25" s="16" t="s">
        <v>43</v>
      </c>
      <c r="C25" s="13">
        <f t="shared" si="1"/>
        <v>716.09999999999991</v>
      </c>
      <c r="D25" s="13">
        <f t="shared" si="1"/>
        <v>657.5</v>
      </c>
      <c r="E25" s="13">
        <f>D25/C25%</f>
        <v>91.816785365172478</v>
      </c>
      <c r="F25" s="14">
        <f t="shared" ref="F25:AC25" si="8">SUM(F26:F39)</f>
        <v>345.6</v>
      </c>
      <c r="G25" s="14">
        <f t="shared" si="8"/>
        <v>300.8</v>
      </c>
      <c r="H25" s="14">
        <f t="shared" si="8"/>
        <v>314.7</v>
      </c>
      <c r="I25" s="14">
        <f t="shared" si="8"/>
        <v>315.5</v>
      </c>
      <c r="J25" s="14">
        <f t="shared" si="8"/>
        <v>55.8</v>
      </c>
      <c r="K25" s="14">
        <f t="shared" si="8"/>
        <v>41.2</v>
      </c>
      <c r="L25" s="14">
        <f t="shared" si="8"/>
        <v>0</v>
      </c>
      <c r="M25" s="14">
        <f t="shared" si="8"/>
        <v>0</v>
      </c>
      <c r="N25" s="14">
        <f t="shared" si="8"/>
        <v>0</v>
      </c>
      <c r="O25" s="14">
        <f t="shared" si="8"/>
        <v>0</v>
      </c>
      <c r="P25" s="14">
        <f t="shared" si="8"/>
        <v>0</v>
      </c>
      <c r="Q25" s="14">
        <f t="shared" si="8"/>
        <v>0</v>
      </c>
      <c r="R25" s="14">
        <f t="shared" si="8"/>
        <v>0</v>
      </c>
      <c r="S25" s="14">
        <f t="shared" si="8"/>
        <v>0</v>
      </c>
      <c r="T25" s="14">
        <f t="shared" si="8"/>
        <v>0</v>
      </c>
      <c r="U25" s="14">
        <f t="shared" si="8"/>
        <v>0</v>
      </c>
      <c r="V25" s="14">
        <f t="shared" si="8"/>
        <v>0</v>
      </c>
      <c r="W25" s="14">
        <f t="shared" si="8"/>
        <v>0</v>
      </c>
      <c r="X25" s="14">
        <f t="shared" si="8"/>
        <v>0</v>
      </c>
      <c r="Y25" s="14">
        <f t="shared" si="8"/>
        <v>0</v>
      </c>
      <c r="Z25" s="14">
        <f t="shared" si="8"/>
        <v>0</v>
      </c>
      <c r="AA25" s="14">
        <f t="shared" si="8"/>
        <v>0</v>
      </c>
      <c r="AB25" s="14">
        <f t="shared" si="8"/>
        <v>0</v>
      </c>
      <c r="AC25" s="14">
        <f t="shared" si="8"/>
        <v>0</v>
      </c>
      <c r="AD25" s="15">
        <f>C25-D25</f>
        <v>58.599999999999909</v>
      </c>
    </row>
    <row r="26" spans="1:30" s="24" customFormat="1" x14ac:dyDescent="0.25">
      <c r="A26" s="11"/>
      <c r="B26" s="16" t="s">
        <v>19</v>
      </c>
      <c r="C26" s="13"/>
      <c r="D26" s="13"/>
      <c r="E26" s="13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5"/>
    </row>
    <row r="27" spans="1:30" s="24" customFormat="1" x14ac:dyDescent="0.25">
      <c r="A27" s="11" t="s">
        <v>44</v>
      </c>
      <c r="B27" s="16" t="s">
        <v>45</v>
      </c>
      <c r="C27" s="13">
        <f>F27+H27+J27+L27+N27+P27+R27+T27+V27+X27+Z27+AB27</f>
        <v>38</v>
      </c>
      <c r="D27" s="13">
        <f>G27+I27+K27+M27+O27+Q27+S27+U27+W27+Y27+AA27+AC27</f>
        <v>27.799999999999997</v>
      </c>
      <c r="E27" s="13">
        <f>D27/C27%</f>
        <v>73.157894736842096</v>
      </c>
      <c r="F27" s="17">
        <v>8</v>
      </c>
      <c r="G27" s="17">
        <v>1.4</v>
      </c>
      <c r="H27" s="17">
        <v>23</v>
      </c>
      <c r="I27" s="17">
        <v>26.4</v>
      </c>
      <c r="J27" s="17">
        <v>7</v>
      </c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5">
        <f>C27-D27</f>
        <v>10.200000000000003</v>
      </c>
    </row>
    <row r="28" spans="1:30" s="24" customFormat="1" x14ac:dyDescent="0.25">
      <c r="A28" s="11" t="s">
        <v>46</v>
      </c>
      <c r="B28" s="16" t="s">
        <v>47</v>
      </c>
      <c r="C28" s="13">
        <f>F28+H28+J28+L28+N28+P28+R28+T28+V28+X28+Z28+AB28</f>
        <v>29.8</v>
      </c>
      <c r="D28" s="13">
        <f>G28+I28+K28+M28+O28+Q28+S28+U28+W28+Y28+AA28+AC28</f>
        <v>26.700000000000003</v>
      </c>
      <c r="E28" s="13">
        <f>D28/C28%</f>
        <v>89.59731543624163</v>
      </c>
      <c r="F28" s="17">
        <v>9.9</v>
      </c>
      <c r="G28" s="17">
        <v>8.5</v>
      </c>
      <c r="H28" s="17">
        <v>9.9</v>
      </c>
      <c r="I28" s="17">
        <v>9.1</v>
      </c>
      <c r="J28" s="17">
        <v>10</v>
      </c>
      <c r="K28" s="17">
        <v>9.1</v>
      </c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5">
        <f>C28-D28</f>
        <v>3.0999999999999979</v>
      </c>
    </row>
    <row r="29" spans="1:30" s="24" customFormat="1" x14ac:dyDescent="0.25">
      <c r="A29" s="11" t="s">
        <v>48</v>
      </c>
      <c r="B29" s="16" t="s">
        <v>49</v>
      </c>
      <c r="C29" s="13">
        <f t="shared" si="1"/>
        <v>47.9</v>
      </c>
      <c r="D29" s="13">
        <f t="shared" si="1"/>
        <v>21.9</v>
      </c>
      <c r="E29" s="13">
        <f>D29/C29%</f>
        <v>45.720250521920669</v>
      </c>
      <c r="F29" s="17">
        <v>17.899999999999999</v>
      </c>
      <c r="G29" s="17">
        <v>3.8</v>
      </c>
      <c r="H29" s="17">
        <v>5</v>
      </c>
      <c r="I29" s="17">
        <v>1.7</v>
      </c>
      <c r="J29" s="17">
        <v>25</v>
      </c>
      <c r="K29" s="17">
        <v>16.399999999999999</v>
      </c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5">
        <f t="shared" ref="AD29:AD40" si="9">C29-D29</f>
        <v>26</v>
      </c>
    </row>
    <row r="30" spans="1:30" s="24" customFormat="1" ht="18.75" customHeight="1" x14ac:dyDescent="0.25">
      <c r="A30" s="11" t="s">
        <v>50</v>
      </c>
      <c r="B30" s="16" t="s">
        <v>51</v>
      </c>
      <c r="C30" s="13">
        <f t="shared" si="1"/>
        <v>13.1</v>
      </c>
      <c r="D30" s="13">
        <f t="shared" si="1"/>
        <v>9.6999999999999993</v>
      </c>
      <c r="E30" s="13">
        <f t="shared" ref="E30:E40" si="10">D30/C30%</f>
        <v>74.045801526717554</v>
      </c>
      <c r="F30" s="17">
        <v>4.3</v>
      </c>
      <c r="G30" s="17"/>
      <c r="H30" s="17">
        <v>4.4000000000000004</v>
      </c>
      <c r="I30" s="17">
        <v>4.2</v>
      </c>
      <c r="J30" s="17">
        <v>4.4000000000000004</v>
      </c>
      <c r="K30" s="17">
        <v>5.5</v>
      </c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5">
        <f t="shared" si="9"/>
        <v>3.4000000000000004</v>
      </c>
    </row>
    <row r="31" spans="1:30" s="24" customFormat="1" ht="20.25" customHeight="1" x14ac:dyDescent="0.25">
      <c r="A31" s="11" t="s">
        <v>52</v>
      </c>
      <c r="B31" s="16" t="s">
        <v>53</v>
      </c>
      <c r="C31" s="13">
        <f t="shared" si="1"/>
        <v>23.200000000000003</v>
      </c>
      <c r="D31" s="13">
        <f t="shared" si="1"/>
        <v>22.5</v>
      </c>
      <c r="E31" s="13">
        <f t="shared" si="10"/>
        <v>96.982758620689637</v>
      </c>
      <c r="F31" s="17">
        <v>4.4000000000000004</v>
      </c>
      <c r="G31" s="17"/>
      <c r="H31" s="17">
        <v>9.4</v>
      </c>
      <c r="I31" s="17">
        <v>12.3</v>
      </c>
      <c r="J31" s="17">
        <v>9.4</v>
      </c>
      <c r="K31" s="17">
        <v>10.199999999999999</v>
      </c>
      <c r="L31" s="17"/>
      <c r="M31" s="17"/>
      <c r="N31" s="17"/>
      <c r="O31" s="17"/>
      <c r="P31" s="21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5">
        <f t="shared" si="9"/>
        <v>0.70000000000000284</v>
      </c>
    </row>
    <row r="32" spans="1:30" s="24" customFormat="1" ht="22.5" customHeight="1" x14ac:dyDescent="0.25">
      <c r="A32" s="11" t="s">
        <v>54</v>
      </c>
      <c r="B32" s="16" t="s">
        <v>55</v>
      </c>
      <c r="C32" s="13">
        <f t="shared" si="1"/>
        <v>5</v>
      </c>
      <c r="D32" s="13">
        <f t="shared" si="1"/>
        <v>0</v>
      </c>
      <c r="E32" s="13">
        <f t="shared" si="10"/>
        <v>0</v>
      </c>
      <c r="F32" s="17">
        <v>5</v>
      </c>
      <c r="G32" s="17"/>
      <c r="H32" s="17"/>
      <c r="I32" s="17"/>
      <c r="J32" s="17"/>
      <c r="K32" s="17"/>
      <c r="L32" s="21"/>
      <c r="M32" s="21"/>
      <c r="N32" s="21"/>
      <c r="O32" s="21"/>
      <c r="P32" s="21"/>
      <c r="Q32" s="21"/>
      <c r="R32" s="17"/>
      <c r="S32" s="21"/>
      <c r="T32" s="21"/>
      <c r="U32" s="17"/>
      <c r="V32" s="17"/>
      <c r="W32" s="17"/>
      <c r="X32" s="17"/>
      <c r="Y32" s="17"/>
      <c r="Z32" s="17"/>
      <c r="AA32" s="17"/>
      <c r="AB32" s="17"/>
      <c r="AC32" s="17"/>
      <c r="AD32" s="15">
        <f t="shared" si="9"/>
        <v>5</v>
      </c>
    </row>
    <row r="33" spans="1:30" s="24" customFormat="1" ht="19.5" customHeight="1" x14ac:dyDescent="0.25">
      <c r="A33" s="11" t="s">
        <v>56</v>
      </c>
      <c r="B33" s="16" t="s">
        <v>57</v>
      </c>
      <c r="C33" s="13">
        <f t="shared" si="1"/>
        <v>500</v>
      </c>
      <c r="D33" s="13">
        <f t="shared" si="1"/>
        <v>499</v>
      </c>
      <c r="E33" s="13">
        <f t="shared" si="10"/>
        <v>99.8</v>
      </c>
      <c r="F33" s="17">
        <v>250</v>
      </c>
      <c r="G33" s="17">
        <v>248.6</v>
      </c>
      <c r="H33" s="17">
        <v>250</v>
      </c>
      <c r="I33" s="17">
        <v>250.4</v>
      </c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5">
        <f t="shared" si="9"/>
        <v>1</v>
      </c>
    </row>
    <row r="34" spans="1:30" s="24" customFormat="1" ht="19.5" customHeight="1" x14ac:dyDescent="0.25">
      <c r="A34" s="11" t="s">
        <v>58</v>
      </c>
      <c r="B34" s="16" t="s">
        <v>59</v>
      </c>
      <c r="C34" s="13">
        <f t="shared" si="1"/>
        <v>0</v>
      </c>
      <c r="D34" s="13">
        <f t="shared" si="1"/>
        <v>0</v>
      </c>
      <c r="E34" s="13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21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5">
        <f t="shared" si="9"/>
        <v>0</v>
      </c>
    </row>
    <row r="35" spans="1:30" s="24" customFormat="1" ht="19.5" customHeight="1" x14ac:dyDescent="0.25">
      <c r="A35" s="11" t="s">
        <v>60</v>
      </c>
      <c r="B35" s="16" t="s">
        <v>61</v>
      </c>
      <c r="C35" s="13">
        <f t="shared" si="1"/>
        <v>38.1</v>
      </c>
      <c r="D35" s="13">
        <f t="shared" si="1"/>
        <v>38</v>
      </c>
      <c r="E35" s="13">
        <f t="shared" ref="E35" si="11">D35/C35%</f>
        <v>99.737532808398953</v>
      </c>
      <c r="F35" s="17">
        <v>38.1</v>
      </c>
      <c r="G35" s="17">
        <v>38</v>
      </c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21"/>
      <c r="T35" s="21"/>
      <c r="U35" s="17"/>
      <c r="V35" s="17"/>
      <c r="W35" s="17"/>
      <c r="X35" s="17"/>
      <c r="Y35" s="17"/>
      <c r="Z35" s="17"/>
      <c r="AA35" s="17"/>
      <c r="AB35" s="17"/>
      <c r="AC35" s="17"/>
      <c r="AD35" s="15">
        <f t="shared" si="9"/>
        <v>0.10000000000000142</v>
      </c>
    </row>
    <row r="36" spans="1:30" s="24" customFormat="1" ht="19.5" customHeight="1" x14ac:dyDescent="0.25">
      <c r="A36" s="11" t="s">
        <v>62</v>
      </c>
      <c r="B36" s="16" t="s">
        <v>63</v>
      </c>
      <c r="C36" s="13">
        <f t="shared" si="1"/>
        <v>0</v>
      </c>
      <c r="D36" s="13">
        <f t="shared" si="1"/>
        <v>0</v>
      </c>
      <c r="E36" s="13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5">
        <f t="shared" si="9"/>
        <v>0</v>
      </c>
    </row>
    <row r="37" spans="1:30" s="24" customFormat="1" ht="19.5" customHeight="1" x14ac:dyDescent="0.25">
      <c r="A37" s="11" t="s">
        <v>64</v>
      </c>
      <c r="B37" s="16" t="s">
        <v>65</v>
      </c>
      <c r="C37" s="13">
        <f t="shared" si="1"/>
        <v>0</v>
      </c>
      <c r="D37" s="13">
        <f t="shared" si="1"/>
        <v>0</v>
      </c>
      <c r="E37" s="13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5">
        <f t="shared" si="9"/>
        <v>0</v>
      </c>
    </row>
    <row r="38" spans="1:30" s="24" customFormat="1" ht="19.5" customHeight="1" x14ac:dyDescent="0.25">
      <c r="A38" s="11" t="s">
        <v>66</v>
      </c>
      <c r="B38" s="16" t="s">
        <v>67</v>
      </c>
      <c r="C38" s="13">
        <f t="shared" si="1"/>
        <v>0</v>
      </c>
      <c r="D38" s="13">
        <f t="shared" si="1"/>
        <v>0</v>
      </c>
      <c r="E38" s="13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5">
        <f t="shared" si="9"/>
        <v>0</v>
      </c>
    </row>
    <row r="39" spans="1:30" s="24" customFormat="1" ht="19.5" customHeight="1" x14ac:dyDescent="0.25">
      <c r="A39" s="11" t="s">
        <v>68</v>
      </c>
      <c r="B39" s="16" t="s">
        <v>69</v>
      </c>
      <c r="C39" s="13">
        <f t="shared" si="1"/>
        <v>21</v>
      </c>
      <c r="D39" s="13">
        <f t="shared" si="1"/>
        <v>11.9</v>
      </c>
      <c r="E39" s="13">
        <f t="shared" ref="E39" si="12">D39/C39%</f>
        <v>56.666666666666671</v>
      </c>
      <c r="F39" s="17">
        <v>8</v>
      </c>
      <c r="G39" s="17">
        <v>0.5</v>
      </c>
      <c r="H39" s="17">
        <v>13</v>
      </c>
      <c r="I39" s="17">
        <v>11.4</v>
      </c>
      <c r="J39" s="17"/>
      <c r="K39" s="17"/>
      <c r="L39" s="17"/>
      <c r="M39" s="17"/>
      <c r="N39" s="17"/>
      <c r="O39" s="17"/>
      <c r="P39" s="25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5">
        <f>C39-D39</f>
        <v>9.1</v>
      </c>
    </row>
    <row r="40" spans="1:30" s="24" customFormat="1" x14ac:dyDescent="0.25">
      <c r="A40" s="11" t="s">
        <v>70</v>
      </c>
      <c r="B40" s="16" t="s">
        <v>71</v>
      </c>
      <c r="C40" s="13">
        <f t="shared" si="1"/>
        <v>845.59999999999991</v>
      </c>
      <c r="D40" s="13">
        <f t="shared" si="1"/>
        <v>748.1</v>
      </c>
      <c r="E40" s="13">
        <f t="shared" si="10"/>
        <v>88.469725638599812</v>
      </c>
      <c r="F40" s="14">
        <f>SUM(F41:F43)</f>
        <v>305.2</v>
      </c>
      <c r="G40" s="14">
        <f t="shared" ref="G40:AC40" si="13">SUM(G41:G43)</f>
        <v>193</v>
      </c>
      <c r="H40" s="14">
        <f t="shared" si="13"/>
        <v>305.2</v>
      </c>
      <c r="I40" s="14">
        <f t="shared" si="13"/>
        <v>400.6</v>
      </c>
      <c r="J40" s="14">
        <f t="shared" si="13"/>
        <v>235.2</v>
      </c>
      <c r="K40" s="14">
        <f t="shared" si="13"/>
        <v>154.5</v>
      </c>
      <c r="L40" s="14">
        <f t="shared" si="13"/>
        <v>0</v>
      </c>
      <c r="M40" s="14">
        <f t="shared" si="13"/>
        <v>0</v>
      </c>
      <c r="N40" s="14">
        <f t="shared" si="13"/>
        <v>0</v>
      </c>
      <c r="O40" s="14">
        <f t="shared" si="13"/>
        <v>0</v>
      </c>
      <c r="P40" s="14">
        <f t="shared" si="13"/>
        <v>0</v>
      </c>
      <c r="Q40" s="14">
        <f t="shared" si="13"/>
        <v>0</v>
      </c>
      <c r="R40" s="14">
        <f t="shared" si="13"/>
        <v>0</v>
      </c>
      <c r="S40" s="14">
        <f t="shared" si="13"/>
        <v>0</v>
      </c>
      <c r="T40" s="14">
        <f t="shared" si="13"/>
        <v>0</v>
      </c>
      <c r="U40" s="14">
        <f t="shared" si="13"/>
        <v>0</v>
      </c>
      <c r="V40" s="14">
        <f t="shared" si="13"/>
        <v>0</v>
      </c>
      <c r="W40" s="14">
        <f t="shared" si="13"/>
        <v>0</v>
      </c>
      <c r="X40" s="14">
        <f t="shared" si="13"/>
        <v>0</v>
      </c>
      <c r="Y40" s="14">
        <f t="shared" si="13"/>
        <v>0</v>
      </c>
      <c r="Z40" s="14">
        <f t="shared" si="13"/>
        <v>0</v>
      </c>
      <c r="AA40" s="14">
        <f t="shared" si="13"/>
        <v>0</v>
      </c>
      <c r="AB40" s="14">
        <f t="shared" si="13"/>
        <v>0</v>
      </c>
      <c r="AC40" s="14">
        <f t="shared" si="13"/>
        <v>0</v>
      </c>
      <c r="AD40" s="15">
        <f t="shared" si="9"/>
        <v>97.499999999999886</v>
      </c>
    </row>
    <row r="41" spans="1:30" s="24" customFormat="1" x14ac:dyDescent="0.25">
      <c r="A41" s="11"/>
      <c r="B41" s="16" t="s">
        <v>12</v>
      </c>
      <c r="C41" s="13"/>
      <c r="D41" s="13"/>
      <c r="E41" s="13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5"/>
    </row>
    <row r="42" spans="1:30" s="24" customFormat="1" x14ac:dyDescent="0.25">
      <c r="A42" s="11" t="s">
        <v>72</v>
      </c>
      <c r="B42" s="16" t="s">
        <v>73</v>
      </c>
      <c r="C42" s="13">
        <f t="shared" si="1"/>
        <v>845.59999999999991</v>
      </c>
      <c r="D42" s="13">
        <f t="shared" si="1"/>
        <v>748.1</v>
      </c>
      <c r="E42" s="13">
        <f>D42/C42%</f>
        <v>88.469725638599812</v>
      </c>
      <c r="F42" s="17">
        <v>305.2</v>
      </c>
      <c r="G42" s="17">
        <v>193</v>
      </c>
      <c r="H42" s="17">
        <v>305.2</v>
      </c>
      <c r="I42" s="17">
        <v>400.6</v>
      </c>
      <c r="J42" s="17">
        <v>235.2</v>
      </c>
      <c r="K42" s="17">
        <v>154.5</v>
      </c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5">
        <f>C42-D42</f>
        <v>97.499999999999886</v>
      </c>
    </row>
    <row r="43" spans="1:30" s="24" customFormat="1" ht="19.5" hidden="1" customHeight="1" x14ac:dyDescent="0.25">
      <c r="A43" s="11" t="s">
        <v>74</v>
      </c>
      <c r="B43" s="16" t="s">
        <v>75</v>
      </c>
      <c r="C43" s="13">
        <f t="shared" si="1"/>
        <v>0</v>
      </c>
      <c r="D43" s="13">
        <f t="shared" si="1"/>
        <v>0</v>
      </c>
      <c r="E43" s="13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3">
        <f>C43-D43</f>
        <v>0</v>
      </c>
    </row>
    <row r="44" spans="1:30" s="24" customFormat="1" ht="18" customHeight="1" x14ac:dyDescent="0.25">
      <c r="A44" s="7" t="s">
        <v>76</v>
      </c>
      <c r="B44" s="8" t="s">
        <v>77</v>
      </c>
      <c r="C44" s="9">
        <f>F44+H44+J44+L44+N44+P44+R44+T44+V44+X44+Z44+AB44</f>
        <v>199</v>
      </c>
      <c r="D44" s="9">
        <f>G44+I44+K44+M44+O44+Q44+S44+U44+W44+Y44+AA44+AC44</f>
        <v>0</v>
      </c>
      <c r="E44" s="9">
        <f>D44/C44%</f>
        <v>0</v>
      </c>
      <c r="F44" s="10">
        <f>SUM(F46:F58)</f>
        <v>0</v>
      </c>
      <c r="G44" s="10">
        <f>SUM(G46:G58)</f>
        <v>0</v>
      </c>
      <c r="H44" s="10">
        <f t="shared" ref="H44:V44" si="14">SUM(H46:H58)</f>
        <v>0</v>
      </c>
      <c r="I44" s="10">
        <f t="shared" si="14"/>
        <v>0</v>
      </c>
      <c r="J44" s="10">
        <f t="shared" si="14"/>
        <v>199</v>
      </c>
      <c r="K44" s="10">
        <f t="shared" si="14"/>
        <v>0</v>
      </c>
      <c r="L44" s="10">
        <f>SUM(L46:L58)</f>
        <v>0</v>
      </c>
      <c r="M44" s="10">
        <f t="shared" si="14"/>
        <v>0</v>
      </c>
      <c r="N44" s="10">
        <f t="shared" si="14"/>
        <v>0</v>
      </c>
      <c r="O44" s="10">
        <f t="shared" si="14"/>
        <v>0</v>
      </c>
      <c r="P44" s="10">
        <f t="shared" si="14"/>
        <v>0</v>
      </c>
      <c r="Q44" s="10">
        <f t="shared" si="14"/>
        <v>0</v>
      </c>
      <c r="R44" s="10">
        <f>SUM(R46:R58)</f>
        <v>0</v>
      </c>
      <c r="S44" s="10">
        <f t="shared" si="14"/>
        <v>0</v>
      </c>
      <c r="T44" s="10">
        <f t="shared" si="14"/>
        <v>0</v>
      </c>
      <c r="U44" s="10">
        <f t="shared" si="14"/>
        <v>0</v>
      </c>
      <c r="V44" s="10">
        <f t="shared" si="14"/>
        <v>0</v>
      </c>
      <c r="W44" s="10">
        <f>SUM(W46:W58)</f>
        <v>0</v>
      </c>
      <c r="X44" s="10">
        <f t="shared" ref="X44:AC44" si="15">SUM(X46:X58)</f>
        <v>0</v>
      </c>
      <c r="Y44" s="10">
        <f t="shared" si="15"/>
        <v>0</v>
      </c>
      <c r="Z44" s="10">
        <f t="shared" si="15"/>
        <v>0</v>
      </c>
      <c r="AA44" s="10">
        <f t="shared" si="15"/>
        <v>0</v>
      </c>
      <c r="AB44" s="10">
        <f t="shared" si="15"/>
        <v>0</v>
      </c>
      <c r="AC44" s="10">
        <f t="shared" si="15"/>
        <v>0</v>
      </c>
      <c r="AD44" s="9">
        <f>C44-D44</f>
        <v>199</v>
      </c>
    </row>
    <row r="45" spans="1:30" s="24" customFormat="1" x14ac:dyDescent="0.25">
      <c r="A45" s="19"/>
      <c r="B45" s="16" t="s">
        <v>12</v>
      </c>
      <c r="C45" s="13"/>
      <c r="D45" s="13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</row>
    <row r="46" spans="1:30" s="24" customFormat="1" x14ac:dyDescent="0.25">
      <c r="A46" s="19" t="s">
        <v>78</v>
      </c>
      <c r="B46" s="16" t="s">
        <v>79</v>
      </c>
      <c r="C46" s="13">
        <f t="shared" si="1"/>
        <v>199</v>
      </c>
      <c r="D46" s="13">
        <f t="shared" si="1"/>
        <v>0</v>
      </c>
      <c r="E46" s="13">
        <f>D46/C46%</f>
        <v>0</v>
      </c>
      <c r="F46" s="17"/>
      <c r="G46" s="17"/>
      <c r="H46" s="17"/>
      <c r="I46" s="17"/>
      <c r="J46" s="17">
        <v>199</v>
      </c>
      <c r="K46" s="17"/>
      <c r="L46" s="17"/>
      <c r="M46" s="17"/>
      <c r="N46" s="17"/>
      <c r="O46" s="25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4">
        <f t="shared" ref="AD46:AD58" si="16">C46-D46</f>
        <v>199</v>
      </c>
    </row>
    <row r="47" spans="1:30" s="24" customFormat="1" x14ac:dyDescent="0.25">
      <c r="A47" s="19" t="s">
        <v>80</v>
      </c>
      <c r="B47" s="16"/>
      <c r="C47" s="13">
        <f t="shared" si="1"/>
        <v>0</v>
      </c>
      <c r="D47" s="13">
        <f t="shared" si="1"/>
        <v>0</v>
      </c>
      <c r="E47" s="13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4">
        <f t="shared" si="16"/>
        <v>0</v>
      </c>
    </row>
    <row r="48" spans="1:30" s="24" customFormat="1" x14ac:dyDescent="0.25">
      <c r="A48" s="19" t="s">
        <v>81</v>
      </c>
      <c r="B48" s="16"/>
      <c r="C48" s="13">
        <f t="shared" si="1"/>
        <v>0</v>
      </c>
      <c r="D48" s="13">
        <f t="shared" si="1"/>
        <v>0</v>
      </c>
      <c r="E48" s="13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4">
        <f t="shared" si="16"/>
        <v>0</v>
      </c>
    </row>
    <row r="49" spans="1:30" s="24" customFormat="1" x14ac:dyDescent="0.25">
      <c r="A49" s="19" t="s">
        <v>82</v>
      </c>
      <c r="B49" s="16"/>
      <c r="C49" s="13">
        <f>F49+H49+J49+L49+N49+P49+R49+T49+V49+X49+Z49+AB49</f>
        <v>0</v>
      </c>
      <c r="D49" s="13">
        <f>G49+I49+K49+M49+O49+Q49+S49+U49+W49+Y49+AA49+AC49</f>
        <v>0</v>
      </c>
      <c r="E49" s="13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4">
        <f t="shared" si="16"/>
        <v>0</v>
      </c>
    </row>
    <row r="50" spans="1:30" s="24" customFormat="1" hidden="1" x14ac:dyDescent="0.25">
      <c r="A50" s="19" t="s">
        <v>83</v>
      </c>
      <c r="B50" s="16"/>
      <c r="C50" s="13">
        <f t="shared" si="1"/>
        <v>0</v>
      </c>
      <c r="D50" s="13">
        <f t="shared" si="1"/>
        <v>0</v>
      </c>
      <c r="E50" s="13" t="e">
        <f>D50/C50%</f>
        <v>#DIV/0!</v>
      </c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4">
        <f t="shared" si="16"/>
        <v>0</v>
      </c>
    </row>
    <row r="51" spans="1:30" s="24" customFormat="1" hidden="1" x14ac:dyDescent="0.25">
      <c r="A51" s="19" t="s">
        <v>84</v>
      </c>
      <c r="B51" s="16"/>
      <c r="C51" s="13">
        <f t="shared" si="1"/>
        <v>0</v>
      </c>
      <c r="D51" s="13">
        <f t="shared" si="1"/>
        <v>0</v>
      </c>
      <c r="E51" s="13" t="e">
        <f t="shared" ref="E51:E58" si="17">D51/C51%</f>
        <v>#DIV/0!</v>
      </c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4">
        <f t="shared" si="16"/>
        <v>0</v>
      </c>
    </row>
    <row r="52" spans="1:30" s="24" customFormat="1" ht="19.5" hidden="1" customHeight="1" x14ac:dyDescent="0.25">
      <c r="A52" s="19" t="s">
        <v>85</v>
      </c>
      <c r="B52" s="16"/>
      <c r="C52" s="13">
        <f t="shared" si="1"/>
        <v>0</v>
      </c>
      <c r="D52" s="13">
        <f t="shared" si="1"/>
        <v>0</v>
      </c>
      <c r="E52" s="13" t="e">
        <f t="shared" si="17"/>
        <v>#DIV/0!</v>
      </c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4">
        <f t="shared" si="16"/>
        <v>0</v>
      </c>
    </row>
    <row r="53" spans="1:30" s="24" customFormat="1" hidden="1" x14ac:dyDescent="0.25">
      <c r="A53" s="19" t="s">
        <v>86</v>
      </c>
      <c r="B53" s="16"/>
      <c r="C53" s="13">
        <f t="shared" si="1"/>
        <v>0</v>
      </c>
      <c r="D53" s="13">
        <f t="shared" si="1"/>
        <v>0</v>
      </c>
      <c r="E53" s="13" t="e">
        <f t="shared" si="17"/>
        <v>#DIV/0!</v>
      </c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4">
        <f t="shared" si="16"/>
        <v>0</v>
      </c>
    </row>
    <row r="54" spans="1:30" s="24" customFormat="1" hidden="1" x14ac:dyDescent="0.25">
      <c r="A54" s="19" t="s">
        <v>87</v>
      </c>
      <c r="B54" s="16"/>
      <c r="C54" s="13">
        <f t="shared" si="1"/>
        <v>0</v>
      </c>
      <c r="D54" s="13">
        <f t="shared" si="1"/>
        <v>0</v>
      </c>
      <c r="E54" s="13" t="e">
        <f t="shared" si="17"/>
        <v>#DIV/0!</v>
      </c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4">
        <f t="shared" si="16"/>
        <v>0</v>
      </c>
    </row>
    <row r="55" spans="1:30" s="24" customFormat="1" hidden="1" x14ac:dyDescent="0.25">
      <c r="A55" s="19" t="s">
        <v>88</v>
      </c>
      <c r="B55" s="16"/>
      <c r="C55" s="13">
        <f t="shared" si="1"/>
        <v>0</v>
      </c>
      <c r="D55" s="13">
        <f t="shared" si="1"/>
        <v>0</v>
      </c>
      <c r="E55" s="13" t="e">
        <f t="shared" si="17"/>
        <v>#DIV/0!</v>
      </c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4">
        <f t="shared" si="16"/>
        <v>0</v>
      </c>
    </row>
    <row r="56" spans="1:30" s="24" customFormat="1" hidden="1" x14ac:dyDescent="0.25">
      <c r="A56" s="19" t="s">
        <v>89</v>
      </c>
      <c r="B56" s="16"/>
      <c r="C56" s="13">
        <f t="shared" ref="C56:D58" si="18">F56+H56+J56+L56+N56+P56+R56+T56+V56+X56+Z56+AB56</f>
        <v>0</v>
      </c>
      <c r="D56" s="13">
        <f t="shared" si="18"/>
        <v>0</v>
      </c>
      <c r="E56" s="13" t="e">
        <f t="shared" si="17"/>
        <v>#DIV/0!</v>
      </c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4">
        <f t="shared" si="16"/>
        <v>0</v>
      </c>
    </row>
    <row r="57" spans="1:30" s="24" customFormat="1" hidden="1" x14ac:dyDescent="0.25">
      <c r="A57" s="19" t="s">
        <v>90</v>
      </c>
      <c r="B57" s="16"/>
      <c r="C57" s="13">
        <f t="shared" si="18"/>
        <v>0</v>
      </c>
      <c r="D57" s="13">
        <f t="shared" si="18"/>
        <v>0</v>
      </c>
      <c r="E57" s="13" t="e">
        <f t="shared" si="17"/>
        <v>#DIV/0!</v>
      </c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4">
        <f t="shared" si="16"/>
        <v>0</v>
      </c>
    </row>
    <row r="58" spans="1:30" s="24" customFormat="1" hidden="1" x14ac:dyDescent="0.25">
      <c r="A58" s="19" t="s">
        <v>91</v>
      </c>
      <c r="B58" s="16"/>
      <c r="C58" s="13">
        <f t="shared" si="18"/>
        <v>0</v>
      </c>
      <c r="D58" s="13">
        <f t="shared" si="18"/>
        <v>0</v>
      </c>
      <c r="E58" s="13" t="e">
        <f t="shared" si="17"/>
        <v>#DIV/0!</v>
      </c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4">
        <f t="shared" si="16"/>
        <v>0</v>
      </c>
    </row>
    <row r="59" spans="1:30" s="24" customFormat="1" ht="29.25" customHeight="1" x14ac:dyDescent="0.25">
      <c r="A59" s="7"/>
      <c r="B59" s="8" t="s">
        <v>92</v>
      </c>
      <c r="C59" s="9">
        <f>F59+H59+J59+L59+N59+P59+R59+T59+V59+X59+Z59+AB59</f>
        <v>8578.6999999999989</v>
      </c>
      <c r="D59" s="9">
        <f>G59+I59+K59+M59+O59+Q59+S59+U59+W59+Y59+AA59+AC59</f>
        <v>7621.8000000000011</v>
      </c>
      <c r="E59" s="9">
        <f>D59/C59%</f>
        <v>88.845629291151354</v>
      </c>
      <c r="F59" s="9">
        <f t="shared" ref="F59:AD59" si="19">F44+F7</f>
        <v>2791.2</v>
      </c>
      <c r="G59" s="9">
        <f t="shared" si="19"/>
        <v>1931.3000000000002</v>
      </c>
      <c r="H59" s="9">
        <f t="shared" si="19"/>
        <v>2879.5999999999995</v>
      </c>
      <c r="I59" s="9">
        <f t="shared" si="19"/>
        <v>3448.9</v>
      </c>
      <c r="J59" s="9">
        <f t="shared" si="19"/>
        <v>2907.8999999999996</v>
      </c>
      <c r="K59" s="9">
        <f t="shared" si="19"/>
        <v>2241.6</v>
      </c>
      <c r="L59" s="9">
        <f t="shared" si="19"/>
        <v>0</v>
      </c>
      <c r="M59" s="9">
        <f t="shared" si="19"/>
        <v>0</v>
      </c>
      <c r="N59" s="9">
        <f t="shared" si="19"/>
        <v>0</v>
      </c>
      <c r="O59" s="9">
        <f t="shared" si="19"/>
        <v>0</v>
      </c>
      <c r="P59" s="9">
        <f t="shared" si="19"/>
        <v>0</v>
      </c>
      <c r="Q59" s="9">
        <f t="shared" si="19"/>
        <v>0</v>
      </c>
      <c r="R59" s="9">
        <f t="shared" si="19"/>
        <v>0</v>
      </c>
      <c r="S59" s="9">
        <f t="shared" si="19"/>
        <v>0</v>
      </c>
      <c r="T59" s="9">
        <f t="shared" si="19"/>
        <v>0</v>
      </c>
      <c r="U59" s="9">
        <f t="shared" si="19"/>
        <v>0</v>
      </c>
      <c r="V59" s="9">
        <f t="shared" si="19"/>
        <v>0</v>
      </c>
      <c r="W59" s="9">
        <f t="shared" si="19"/>
        <v>0</v>
      </c>
      <c r="X59" s="9">
        <f t="shared" si="19"/>
        <v>0</v>
      </c>
      <c r="Y59" s="9">
        <f t="shared" si="19"/>
        <v>0</v>
      </c>
      <c r="Z59" s="9">
        <f t="shared" si="19"/>
        <v>0</v>
      </c>
      <c r="AA59" s="9">
        <f t="shared" si="19"/>
        <v>0</v>
      </c>
      <c r="AB59" s="9">
        <f t="shared" si="19"/>
        <v>0</v>
      </c>
      <c r="AC59" s="9">
        <f t="shared" si="19"/>
        <v>0</v>
      </c>
      <c r="AD59" s="9">
        <f t="shared" si="19"/>
        <v>956.89999999999782</v>
      </c>
    </row>
    <row r="60" spans="1:30" x14ac:dyDescent="0.3">
      <c r="A60" s="26" t="s">
        <v>93</v>
      </c>
      <c r="B60" s="27"/>
      <c r="C60" s="27"/>
      <c r="D60" s="27"/>
      <c r="E60" s="28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9" t="s">
        <v>94</v>
      </c>
    </row>
    <row r="61" spans="1:30" x14ac:dyDescent="0.3">
      <c r="A61" s="26" t="s">
        <v>95</v>
      </c>
      <c r="B61" s="30"/>
      <c r="C61" s="30"/>
      <c r="D61" s="30"/>
      <c r="E61" s="30"/>
      <c r="F61" s="30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9" t="s">
        <v>96</v>
      </c>
    </row>
    <row r="62" spans="1:30" ht="12.75" x14ac:dyDescent="0.2">
      <c r="A62" s="2"/>
      <c r="AD62" s="2"/>
    </row>
    <row r="64" spans="1:30" x14ac:dyDescent="0.3">
      <c r="D64" s="32"/>
    </row>
  </sheetData>
  <mergeCells count="21">
    <mergeCell ref="R5:S5"/>
    <mergeCell ref="A1:AD1"/>
    <mergeCell ref="AE1:AP1"/>
    <mergeCell ref="A2:AD2"/>
    <mergeCell ref="A3:AD3"/>
    <mergeCell ref="A4:A6"/>
    <mergeCell ref="B4:B6"/>
    <mergeCell ref="C4:E5"/>
    <mergeCell ref="F4:AC4"/>
    <mergeCell ref="AD4:AD6"/>
    <mergeCell ref="F5:G5"/>
    <mergeCell ref="H5:I5"/>
    <mergeCell ref="J5:K5"/>
    <mergeCell ref="L5:M5"/>
    <mergeCell ref="N5:O5"/>
    <mergeCell ref="P5:Q5"/>
    <mergeCell ref="T5:U5"/>
    <mergeCell ref="V5:W5"/>
    <mergeCell ref="X5:Y5"/>
    <mergeCell ref="Z5:AA5"/>
    <mergeCell ref="AB5:AC5"/>
  </mergeCells>
  <pageMargins left="0.6361607142857143" right="0.21205357142857142" top="0.24" bottom="0.17812500000000001" header="0.16" footer="0.16"/>
  <pageSetup paperSize="9" scale="76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І кв 2019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Андрик</dc:creator>
  <cp:lastModifiedBy>Андрик</cp:lastModifiedBy>
  <dcterms:created xsi:type="dcterms:W3CDTF">2019-04-22T08:57:56Z</dcterms:created>
  <dcterms:modified xsi:type="dcterms:W3CDTF">2019-04-22T09:04:57Z</dcterms:modified>
</cp:coreProperties>
</file>