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рік  2018" sheetId="1" r:id="rId1"/>
  </sheets>
  <definedNames/>
  <calcPr fullCalcOnLoad="1"/>
</workbook>
</file>

<file path=xl/sharedStrings.xml><?xml version="1.0" encoding="utf-8"?>
<sst xmlns="http://schemas.openxmlformats.org/spreadsheetml/2006/main" count="124" uniqueCount="97">
  <si>
    <t>№ з/п</t>
  </si>
  <si>
    <t>план</t>
  </si>
  <si>
    <t>в тому числі</t>
  </si>
  <si>
    <t>січень</t>
  </si>
  <si>
    <t>лютий</t>
  </si>
  <si>
    <t>березень</t>
  </si>
  <si>
    <t>ВСЬОГО</t>
  </si>
  <si>
    <t>головний розпорядник бюджетних коштів</t>
  </si>
  <si>
    <t>Назва видатків</t>
  </si>
  <si>
    <t>Заробітна плата</t>
  </si>
  <si>
    <t>Нарахування на оплату праці</t>
  </si>
  <si>
    <t>з них</t>
  </si>
  <si>
    <t>паливо-мастильні матеріали</t>
  </si>
  <si>
    <t>Оплата комунальних послуг-всього</t>
  </si>
  <si>
    <t>теплопостачання</t>
  </si>
  <si>
    <t>водопостачання</t>
  </si>
  <si>
    <t>Оплата послуг (крім комунальних)-всього</t>
  </si>
  <si>
    <t xml:space="preserve">господарчі товари </t>
  </si>
  <si>
    <t>запчастини</t>
  </si>
  <si>
    <t>Предмети, матеріали-всього</t>
  </si>
  <si>
    <t>канцелярське приладдя, папір</t>
  </si>
  <si>
    <t>газопостачання</t>
  </si>
  <si>
    <t>Інші видатки-всього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</si>
  <si>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</si>
  <si>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</si>
  <si>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</si>
  <si>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</si>
  <si>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</si>
  <si>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</si>
  <si>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</si>
  <si>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</si>
  <si>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</si>
  <si>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</si>
  <si>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</si>
  <si>
    <t>4.2</t>
  </si>
  <si>
    <t>4.3</t>
  </si>
  <si>
    <t>4.4</t>
  </si>
  <si>
    <t>5</t>
  </si>
  <si>
    <t>6</t>
  </si>
  <si>
    <t>7</t>
  </si>
  <si>
    <t>5.1</t>
  </si>
  <si>
    <t>5.2</t>
  </si>
  <si>
    <t>підпис</t>
  </si>
  <si>
    <t>видатки на відрядження</t>
  </si>
  <si>
    <t>5.3</t>
  </si>
  <si>
    <t>5.4</t>
  </si>
  <si>
    <t>5.5</t>
  </si>
  <si>
    <t>обслуговування оргтехніки</t>
  </si>
  <si>
    <t>вико-нано</t>
  </si>
  <si>
    <t>% вико-нання</t>
  </si>
  <si>
    <t>страхування автомобілів</t>
  </si>
  <si>
    <t>реагування кнопки тривоги</t>
  </si>
  <si>
    <t>5.6</t>
  </si>
  <si>
    <t>5.7</t>
  </si>
  <si>
    <t>Медикаменти та перевязувальні матеріал</t>
  </si>
  <si>
    <t>Продукти харчування</t>
  </si>
  <si>
    <t>9</t>
  </si>
  <si>
    <t>9.1</t>
  </si>
  <si>
    <t>10</t>
  </si>
  <si>
    <t>Директор</t>
  </si>
  <si>
    <t>Н.Є.Мирошниченко</t>
  </si>
  <si>
    <t>Окремі заходи по реал. держ.програм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</si>
  <si>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</si>
  <si>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</si>
  <si>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</si>
  <si>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</si>
  <si>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</si>
  <si>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</si>
  <si>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</si>
  <si>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</si>
  <si>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</si>
  <si>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Затверджено на рік</t>
  </si>
  <si>
    <t>будівельні матеріали (пісок)</t>
  </si>
  <si>
    <t>засоби для прибирання</t>
  </si>
  <si>
    <t>жалюзі</t>
  </si>
  <si>
    <t>меблі</t>
  </si>
  <si>
    <t>вироби для ваної кімнати та кухні</t>
  </si>
  <si>
    <t>3.10</t>
  </si>
  <si>
    <t>3.11</t>
  </si>
  <si>
    <t>обслуговування автомобілів</t>
  </si>
  <si>
    <t>послуги  інтернету та підключення</t>
  </si>
  <si>
    <t>перезарядка вогнегасників, вимір заземл.</t>
  </si>
  <si>
    <t>дезинфекція приміщень. білизни</t>
  </si>
  <si>
    <t>5.8</t>
  </si>
  <si>
    <t>5.9</t>
  </si>
  <si>
    <t>інвентарізація будівель</t>
  </si>
  <si>
    <t>5.10</t>
  </si>
  <si>
    <t>Відхилення</t>
  </si>
  <si>
    <t>вивіз сміття, рідких нечистот</t>
  </si>
  <si>
    <t>електроенергія</t>
  </si>
  <si>
    <t>робочий одяг, інд. захист</t>
  </si>
  <si>
    <t>встановлення пожежної сигнал.</t>
  </si>
  <si>
    <t>грн</t>
  </si>
  <si>
    <t>КУ "Павлоградський міський терцентр",  23078499</t>
  </si>
  <si>
    <t>Звіт про використання бюджетних коштів за  9 місяців 2019 рік</t>
  </si>
  <si>
    <t>Затверджено на 9 міс.</t>
  </si>
  <si>
    <t>обладнання (праска, водонагрів.комп.обладнання)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</si>
</sst>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  <numFmt numFmtId="179" formatCode="0.000000000"/>
    <numFmt numFmtId="180" formatCode="0.0000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i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justify" vertical="center"/>
    </xf>
    <xf numFmtId="175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175" fontId="2" fillId="34" borderId="13" xfId="0" applyNumberFormat="1" applyFont="1" applyFill="1" applyBorder="1" applyAlignment="1">
      <alignment/>
    </xf>
    <xf numFmtId="175" fontId="2" fillId="34" borderId="14" xfId="0" applyNumberFormat="1" applyFont="1" applyFill="1" applyBorder="1" applyAlignment="1">
      <alignment/>
    </xf>
    <xf numFmtId="175" fontId="2" fillId="0" borderId="14" xfId="0" applyNumberFormat="1" applyFont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1" fontId="2" fillId="0" borderId="12" xfId="0" applyNumberFormat="1" applyFont="1" applyBorder="1" applyAlignment="1">
      <alignment/>
    </xf>
    <xf numFmtId="1" fontId="2" fillId="34" borderId="12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175" fontId="2" fillId="19" borderId="10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justify" vertical="center"/>
    </xf>
    <xf numFmtId="1" fontId="2" fillId="19" borderId="12" xfId="0" applyNumberFormat="1" applyFont="1" applyFill="1" applyBorder="1" applyAlignment="1">
      <alignment/>
    </xf>
    <xf numFmtId="0" fontId="2" fillId="19" borderId="13" xfId="0" applyFont="1" applyFill="1" applyBorder="1" applyAlignment="1">
      <alignment/>
    </xf>
    <xf numFmtId="2" fontId="2" fillId="19" borderId="10" xfId="0" applyNumberFormat="1" applyFont="1" applyFill="1" applyBorder="1" applyAlignment="1">
      <alignment/>
    </xf>
    <xf numFmtId="0" fontId="2" fillId="19" borderId="14" xfId="0" applyFont="1" applyFill="1" applyBorder="1" applyAlignment="1">
      <alignment/>
    </xf>
    <xf numFmtId="0" fontId="2" fillId="19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175" fontId="2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5" fontId="2" fillId="34" borderId="16" xfId="0" applyNumberFormat="1" applyFont="1" applyFill="1" applyBorder="1" applyAlignment="1">
      <alignment/>
    </xf>
    <xf numFmtId="175" fontId="2" fillId="13" borderId="10" xfId="0" applyNumberFormat="1" applyFont="1" applyFill="1" applyBorder="1" applyAlignment="1">
      <alignment/>
    </xf>
    <xf numFmtId="175" fontId="2" fillId="35" borderId="1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justify" vertical="center"/>
    </xf>
    <xf numFmtId="175" fontId="2" fillId="19" borderId="12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1" fontId="2" fillId="19" borderId="10" xfId="0" applyNumberFormat="1" applyFont="1" applyFill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2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4.75390625" style="2" customWidth="1"/>
    <col min="2" max="2" width="32.625" style="2" customWidth="1"/>
    <col min="3" max="4" width="12.625" style="2" customWidth="1"/>
    <col min="5" max="5" width="12.25390625" style="2" customWidth="1"/>
    <col min="6" max="6" width="11.125" style="2" customWidth="1"/>
    <col min="7" max="7" width="7.375" style="2" customWidth="1"/>
    <col min="8" max="8" width="9.875" style="2" customWidth="1"/>
    <col min="9" max="9" width="11.25390625" style="2" customWidth="1"/>
    <col min="10" max="10" width="9.75390625" style="2" customWidth="1"/>
    <col min="11" max="11" width="11.25390625" style="2" customWidth="1"/>
    <col min="12" max="12" width="9.875" style="2" customWidth="1"/>
    <col min="13" max="13" width="11.00390625" style="2" customWidth="1"/>
    <col min="14" max="14" width="10.25390625" style="2" customWidth="1"/>
    <col min="15" max="15" width="11.25390625" style="2" customWidth="1"/>
    <col min="16" max="16" width="9.375" style="2" customWidth="1"/>
    <col min="17" max="19" width="9.625" style="2" customWidth="1"/>
    <col min="20" max="20" width="10.75390625" style="2" customWidth="1"/>
    <col min="21" max="21" width="9.875" style="2" customWidth="1"/>
    <col min="22" max="22" width="9.625" style="2" customWidth="1"/>
    <col min="23" max="23" width="9.75390625" style="2" customWidth="1"/>
    <col min="24" max="24" width="11.125" style="2" customWidth="1"/>
    <col min="25" max="25" width="9.75390625" style="2" customWidth="1"/>
    <col min="26" max="26" width="6.875" style="2" customWidth="1"/>
    <col min="27" max="28" width="7.625" style="2" customWidth="1"/>
    <col min="29" max="29" width="7.375" style="2" customWidth="1"/>
    <col min="30" max="30" width="8.25390625" style="2" customWidth="1"/>
    <col min="31" max="31" width="8.75390625" style="2" customWidth="1"/>
    <col min="32" max="32" width="5.875" style="2" customWidth="1"/>
    <col min="33" max="33" width="4.875" style="2" customWidth="1"/>
    <col min="34" max="34" width="5.00390625" style="2" customWidth="1"/>
    <col min="35" max="35" width="5.125" style="2" customWidth="1"/>
    <col min="36" max="36" width="2.625" style="2" customWidth="1"/>
    <col min="37" max="37" width="7.75390625" style="2" hidden="1" customWidth="1"/>
    <col min="38" max="38" width="24.125" style="2" customWidth="1"/>
    <col min="39" max="16384" width="9.1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4"/>
      <c r="M1" s="64"/>
    </row>
    <row r="2" spans="1:13" ht="14.25" customHeight="1">
      <c r="A2" s="65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6" t="s">
        <v>93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5" customHeight="1">
      <c r="A4" s="67" t="s">
        <v>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37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92</v>
      </c>
      <c r="M5" s="1"/>
      <c r="N5" s="23"/>
      <c r="O5" s="23"/>
      <c r="P5" s="23"/>
      <c r="Q5" s="23"/>
      <c r="R5" s="23"/>
      <c r="S5" s="23"/>
      <c r="T5" s="53"/>
      <c r="U5" s="53"/>
      <c r="V5" s="53"/>
      <c r="W5" s="53"/>
      <c r="X5" s="7"/>
      <c r="Y5" s="53"/>
      <c r="Z5" s="53"/>
      <c r="AA5" s="53"/>
      <c r="AB5" s="53"/>
      <c r="AC5" s="53"/>
      <c r="AD5" s="7"/>
      <c r="AE5" s="53"/>
      <c r="AF5" s="53"/>
      <c r="AG5" s="53"/>
      <c r="AH5" s="53"/>
      <c r="AI5" s="53"/>
      <c r="AJ5" s="53"/>
      <c r="AK5" s="53"/>
    </row>
    <row r="6" spans="1:38" s="13" customFormat="1" ht="15.75" thickBot="1">
      <c r="A6" s="68" t="s">
        <v>0</v>
      </c>
      <c r="B6" s="71" t="s">
        <v>8</v>
      </c>
      <c r="C6" s="68" t="s">
        <v>71</v>
      </c>
      <c r="D6" s="71" t="s">
        <v>95</v>
      </c>
      <c r="E6" s="71"/>
      <c r="F6" s="78"/>
      <c r="G6" s="78"/>
      <c r="H6" s="72" t="s">
        <v>2</v>
      </c>
      <c r="I6" s="73"/>
      <c r="J6" s="73"/>
      <c r="K6" s="73"/>
      <c r="L6" s="73"/>
      <c r="M6" s="73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2"/>
      <c r="AF6" s="52"/>
      <c r="AG6" s="52"/>
      <c r="AH6" s="52"/>
      <c r="AI6" s="52"/>
      <c r="AJ6" s="52"/>
      <c r="AK6" s="52"/>
      <c r="AL6" s="52"/>
    </row>
    <row r="7" spans="1:37" s="13" customFormat="1" ht="14.25" customHeight="1">
      <c r="A7" s="69"/>
      <c r="B7" s="71"/>
      <c r="C7" s="70"/>
      <c r="D7" s="71"/>
      <c r="E7" s="71"/>
      <c r="F7" s="78"/>
      <c r="G7" s="78"/>
      <c r="H7" s="75" t="s">
        <v>3</v>
      </c>
      <c r="I7" s="76"/>
      <c r="J7" s="76" t="s">
        <v>4</v>
      </c>
      <c r="K7" s="76"/>
      <c r="L7" s="76" t="s">
        <v>5</v>
      </c>
      <c r="M7" s="77"/>
      <c r="N7" s="75" t="s">
        <v>62</v>
      </c>
      <c r="O7" s="76"/>
      <c r="P7" s="76" t="s">
        <v>63</v>
      </c>
      <c r="Q7" s="76"/>
      <c r="R7" s="76" t="s">
        <v>64</v>
      </c>
      <c r="S7" s="77"/>
      <c r="T7" s="75" t="s">
        <v>65</v>
      </c>
      <c r="U7" s="76"/>
      <c r="V7" s="76" t="s">
        <v>66</v>
      </c>
      <c r="W7" s="76"/>
      <c r="X7" s="76" t="s">
        <v>67</v>
      </c>
      <c r="Y7" s="77"/>
      <c r="Z7" s="75" t="s">
        <v>68</v>
      </c>
      <c r="AA7" s="76"/>
      <c r="AB7" s="76" t="s">
        <v>69</v>
      </c>
      <c r="AC7" s="76"/>
      <c r="AD7" s="76" t="s">
        <v>70</v>
      </c>
      <c r="AE7" s="77"/>
      <c r="AF7" s="74"/>
      <c r="AG7" s="74"/>
      <c r="AH7" s="74"/>
      <c r="AI7" s="74"/>
      <c r="AJ7" s="74"/>
      <c r="AK7" s="74"/>
    </row>
    <row r="8" spans="1:37" s="13" customFormat="1" ht="32.25" customHeight="1">
      <c r="A8" s="70"/>
      <c r="B8" s="71"/>
      <c r="C8" s="12"/>
      <c r="D8" s="12" t="s">
        <v>1</v>
      </c>
      <c r="E8" s="14" t="s">
        <v>48</v>
      </c>
      <c r="F8" s="24" t="s">
        <v>87</v>
      </c>
      <c r="G8" s="24" t="s">
        <v>49</v>
      </c>
      <c r="H8" s="26" t="s">
        <v>1</v>
      </c>
      <c r="I8" s="14" t="s">
        <v>48</v>
      </c>
      <c r="J8" s="15" t="s">
        <v>1</v>
      </c>
      <c r="K8" s="14" t="s">
        <v>48</v>
      </c>
      <c r="L8" s="15" t="s">
        <v>1</v>
      </c>
      <c r="M8" s="27" t="s">
        <v>48</v>
      </c>
      <c r="N8" s="26" t="s">
        <v>1</v>
      </c>
      <c r="O8" s="14" t="s">
        <v>48</v>
      </c>
      <c r="P8" s="15" t="s">
        <v>1</v>
      </c>
      <c r="Q8" s="14" t="s">
        <v>48</v>
      </c>
      <c r="R8" s="15" t="s">
        <v>1</v>
      </c>
      <c r="S8" s="27" t="s">
        <v>48</v>
      </c>
      <c r="T8" s="26" t="s">
        <v>1</v>
      </c>
      <c r="U8" s="14" t="s">
        <v>48</v>
      </c>
      <c r="V8" s="15" t="s">
        <v>1</v>
      </c>
      <c r="W8" s="14" t="s">
        <v>48</v>
      </c>
      <c r="X8" s="15" t="s">
        <v>1</v>
      </c>
      <c r="Y8" s="27" t="s">
        <v>48</v>
      </c>
      <c r="Z8" s="26" t="s">
        <v>1</v>
      </c>
      <c r="AA8" s="14" t="s">
        <v>48</v>
      </c>
      <c r="AB8" s="15" t="s">
        <v>1</v>
      </c>
      <c r="AC8" s="14" t="s">
        <v>48</v>
      </c>
      <c r="AD8" s="15" t="s">
        <v>1</v>
      </c>
      <c r="AE8" s="27" t="s">
        <v>48</v>
      </c>
      <c r="AF8" s="47"/>
      <c r="AG8" s="48"/>
      <c r="AH8" s="47"/>
      <c r="AI8" s="48"/>
      <c r="AJ8" s="47"/>
      <c r="AK8" s="48"/>
    </row>
    <row r="9" spans="1:38" ht="15.75">
      <c r="A9" s="46">
        <v>1</v>
      </c>
      <c r="B9" s="41" t="s">
        <v>9</v>
      </c>
      <c r="C9" s="41">
        <v>4237934</v>
      </c>
      <c r="D9" s="39">
        <f aca="true" t="shared" si="0" ref="D9:D23">H9+J9+L9+N9+P9+R9+T9+V9+X9+Z9+AB9+AD9+AF9+AH9+AJ9</f>
        <v>3195300</v>
      </c>
      <c r="E9" s="39">
        <f aca="true" t="shared" si="1" ref="E9:E23">I9+K9+M9+O9+Q9+S9+U9+W9+Y9+AA9+AC9+AE9+AG9+AI9+AK9</f>
        <v>3041613.38</v>
      </c>
      <c r="F9" s="58">
        <f>D9-E9</f>
        <v>153686.6200000001</v>
      </c>
      <c r="G9" s="42">
        <f>E9/D9%</f>
        <v>95.1902287735111</v>
      </c>
      <c r="H9" s="28">
        <v>326900</v>
      </c>
      <c r="I9" s="4">
        <v>309715.5</v>
      </c>
      <c r="J9" s="16">
        <v>326900</v>
      </c>
      <c r="K9" s="4">
        <v>309124.67</v>
      </c>
      <c r="L9" s="16">
        <v>326900</v>
      </c>
      <c r="M9" s="29">
        <v>341331.21</v>
      </c>
      <c r="N9" s="28">
        <v>326900</v>
      </c>
      <c r="O9" s="4">
        <v>334071</v>
      </c>
      <c r="P9" s="16">
        <v>326900</v>
      </c>
      <c r="Q9" s="4">
        <v>333010</v>
      </c>
      <c r="R9" s="16">
        <v>399950</v>
      </c>
      <c r="S9" s="29">
        <v>361255</v>
      </c>
      <c r="T9" s="28">
        <v>392950</v>
      </c>
      <c r="U9" s="4">
        <v>379111</v>
      </c>
      <c r="V9" s="16">
        <v>383950</v>
      </c>
      <c r="W9" s="4">
        <v>365040</v>
      </c>
      <c r="X9" s="16">
        <v>383950</v>
      </c>
      <c r="Y9" s="29">
        <v>308955</v>
      </c>
      <c r="Z9" s="28"/>
      <c r="AA9" s="4"/>
      <c r="AB9" s="16"/>
      <c r="AC9" s="4"/>
      <c r="AD9" s="16"/>
      <c r="AE9" s="29"/>
      <c r="AF9" s="49"/>
      <c r="AG9" s="49"/>
      <c r="AH9" s="49"/>
      <c r="AI9" s="49"/>
      <c r="AJ9" s="49"/>
      <c r="AK9" s="49"/>
      <c r="AL9" s="57"/>
    </row>
    <row r="10" spans="1:38" ht="24.75" customHeight="1">
      <c r="A10" s="46">
        <v>2</v>
      </c>
      <c r="B10" s="41" t="s">
        <v>10</v>
      </c>
      <c r="C10" s="41">
        <v>937225</v>
      </c>
      <c r="D10" s="39">
        <f t="shared" si="0"/>
        <v>707860</v>
      </c>
      <c r="E10" s="39">
        <f t="shared" si="1"/>
        <v>672791.5700000001</v>
      </c>
      <c r="F10" s="58">
        <f>D10-E10</f>
        <v>35068.429999999935</v>
      </c>
      <c r="G10" s="42">
        <f>E10/D10%</f>
        <v>95.04585228717544</v>
      </c>
      <c r="H10" s="28">
        <v>71920</v>
      </c>
      <c r="I10" s="4">
        <v>70612.8</v>
      </c>
      <c r="J10" s="16">
        <v>71920</v>
      </c>
      <c r="K10" s="4">
        <v>67435.47</v>
      </c>
      <c r="L10" s="16">
        <v>71920</v>
      </c>
      <c r="M10" s="29">
        <v>76061.3</v>
      </c>
      <c r="N10" s="28">
        <v>71920</v>
      </c>
      <c r="O10" s="4">
        <v>73445</v>
      </c>
      <c r="P10" s="16">
        <v>71920</v>
      </c>
      <c r="Q10" s="4">
        <v>72044</v>
      </c>
      <c r="R10" s="16">
        <v>92870</v>
      </c>
      <c r="S10" s="29">
        <v>80971</v>
      </c>
      <c r="T10" s="28">
        <v>86450</v>
      </c>
      <c r="U10" s="4">
        <v>83050</v>
      </c>
      <c r="V10" s="16">
        <v>84470</v>
      </c>
      <c r="W10" s="4">
        <v>79924</v>
      </c>
      <c r="X10" s="16">
        <v>84470</v>
      </c>
      <c r="Y10" s="29">
        <v>69248</v>
      </c>
      <c r="Z10" s="28"/>
      <c r="AA10" s="4"/>
      <c r="AB10" s="16"/>
      <c r="AC10" s="4"/>
      <c r="AD10" s="16"/>
      <c r="AE10" s="29"/>
      <c r="AF10" s="49"/>
      <c r="AG10" s="49"/>
      <c r="AH10" s="49"/>
      <c r="AI10" s="49"/>
      <c r="AJ10" s="49"/>
      <c r="AK10" s="49"/>
      <c r="AL10" s="57"/>
    </row>
    <row r="11" spans="1:38" ht="25.5" customHeight="1">
      <c r="A11" s="21">
        <v>3</v>
      </c>
      <c r="B11" s="18" t="s">
        <v>19</v>
      </c>
      <c r="C11" s="18">
        <f>C13+C14+C15+C16+C17+C18+C19+C20+C21+C22+C23</f>
        <v>310492</v>
      </c>
      <c r="D11" s="39">
        <f t="shared" si="0"/>
        <v>261492</v>
      </c>
      <c r="E11" s="39">
        <f t="shared" si="1"/>
        <v>49655</v>
      </c>
      <c r="F11" s="58">
        <f>D11-E11</f>
        <v>211837</v>
      </c>
      <c r="G11" s="37">
        <f>E11/D11%</f>
        <v>18.989108653419606</v>
      </c>
      <c r="H11" s="30">
        <v>4057</v>
      </c>
      <c r="I11" s="19">
        <f aca="true" t="shared" si="2" ref="I11:AE11">I13+I14+I15+I17+I18+I19+I20+I21+I23</f>
        <v>0</v>
      </c>
      <c r="J11" s="19">
        <v>23000</v>
      </c>
      <c r="K11" s="19">
        <f>K13+K14+K15+K16+K17+K18+K19+K20+K21+K23</f>
        <v>23623</v>
      </c>
      <c r="L11" s="19">
        <v>3000</v>
      </c>
      <c r="M11" s="31">
        <f t="shared" si="2"/>
        <v>275</v>
      </c>
      <c r="N11" s="30">
        <f t="shared" si="2"/>
        <v>25000</v>
      </c>
      <c r="O11" s="19">
        <f t="shared" si="2"/>
        <v>5114</v>
      </c>
      <c r="P11" s="19">
        <f t="shared" si="2"/>
        <v>3000</v>
      </c>
      <c r="Q11" s="19">
        <f t="shared" si="2"/>
        <v>4615</v>
      </c>
      <c r="R11" s="19">
        <f>R13+R14+R15+R16+R17+R18+R19+R20+R21+R23</f>
        <v>3000</v>
      </c>
      <c r="S11" s="31">
        <f t="shared" si="2"/>
        <v>0</v>
      </c>
      <c r="T11" s="19">
        <f>T13+T14+T15+T16+T17+T18+T19+T20+T21+T22+T23</f>
        <v>3000</v>
      </c>
      <c r="U11" s="19">
        <f>U13+U14+U15+U16+U17+U18+U19+U20+U21+U22+U23</f>
        <v>8617</v>
      </c>
      <c r="V11" s="19">
        <f aca="true" t="shared" si="3" ref="V11:AE11">V13+V14+V15+V16+V17+V18+V19+V20+V21+V22+V23</f>
        <v>3000</v>
      </c>
      <c r="W11" s="19">
        <f t="shared" si="3"/>
        <v>7273</v>
      </c>
      <c r="X11" s="19">
        <f t="shared" si="3"/>
        <v>194435</v>
      </c>
      <c r="Y11" s="19">
        <f t="shared" si="3"/>
        <v>138</v>
      </c>
      <c r="Z11" s="19">
        <f t="shared" si="3"/>
        <v>0</v>
      </c>
      <c r="AA11" s="19">
        <f t="shared" si="3"/>
        <v>0</v>
      </c>
      <c r="AB11" s="19">
        <f t="shared" si="3"/>
        <v>0</v>
      </c>
      <c r="AC11" s="19">
        <f t="shared" si="3"/>
        <v>0</v>
      </c>
      <c r="AD11" s="19">
        <f t="shared" si="3"/>
        <v>0</v>
      </c>
      <c r="AE11" s="19">
        <f t="shared" si="3"/>
        <v>0</v>
      </c>
      <c r="AF11" s="50"/>
      <c r="AG11" s="50"/>
      <c r="AH11" s="50"/>
      <c r="AI11" s="50"/>
      <c r="AJ11" s="50"/>
      <c r="AK11" s="50"/>
      <c r="AL11" s="57"/>
    </row>
    <row r="12" spans="1:38" ht="15.75">
      <c r="A12" s="10"/>
      <c r="B12" s="3" t="s">
        <v>11</v>
      </c>
      <c r="C12" s="3"/>
      <c r="D12" s="5">
        <f t="shared" si="0"/>
        <v>0</v>
      </c>
      <c r="E12" s="5">
        <f t="shared" si="1"/>
        <v>0</v>
      </c>
      <c r="F12" s="58">
        <f aca="true" t="shared" si="4" ref="F12:F48">D12-E12</f>
        <v>0</v>
      </c>
      <c r="G12" s="25"/>
      <c r="H12" s="28"/>
      <c r="I12" s="4"/>
      <c r="J12" s="16"/>
      <c r="K12" s="4"/>
      <c r="L12" s="16"/>
      <c r="M12" s="29"/>
      <c r="N12" s="28"/>
      <c r="O12" s="4"/>
      <c r="P12" s="16"/>
      <c r="Q12" s="4"/>
      <c r="R12" s="16"/>
      <c r="S12" s="29"/>
      <c r="T12" s="28"/>
      <c r="U12" s="4"/>
      <c r="V12" s="16"/>
      <c r="W12" s="4"/>
      <c r="X12" s="16"/>
      <c r="Y12" s="29"/>
      <c r="Z12" s="28"/>
      <c r="AA12" s="4"/>
      <c r="AB12" s="16"/>
      <c r="AC12" s="4"/>
      <c r="AD12" s="16"/>
      <c r="AE12" s="29"/>
      <c r="AF12" s="49"/>
      <c r="AG12" s="49"/>
      <c r="AH12" s="49"/>
      <c r="AI12" s="49"/>
      <c r="AJ12" s="49"/>
      <c r="AK12" s="49"/>
      <c r="AL12" s="57"/>
    </row>
    <row r="13" spans="1:38" ht="22.5" customHeight="1">
      <c r="A13" s="11" t="s">
        <v>23</v>
      </c>
      <c r="B13" s="3" t="s">
        <v>12</v>
      </c>
      <c r="C13" s="3">
        <v>41642</v>
      </c>
      <c r="D13" s="56">
        <f t="shared" si="0"/>
        <v>41200</v>
      </c>
      <c r="E13" s="5">
        <f t="shared" si="1"/>
        <v>21200</v>
      </c>
      <c r="F13" s="58">
        <f t="shared" si="4"/>
        <v>20000</v>
      </c>
      <c r="G13" s="36">
        <f>E13/D13%</f>
        <v>51.45631067961165</v>
      </c>
      <c r="H13" s="28"/>
      <c r="I13" s="4"/>
      <c r="J13" s="16">
        <v>21200</v>
      </c>
      <c r="K13" s="4">
        <v>21200</v>
      </c>
      <c r="L13" s="16">
        <v>500</v>
      </c>
      <c r="M13" s="29"/>
      <c r="N13" s="28">
        <v>14000</v>
      </c>
      <c r="O13" s="4"/>
      <c r="P13" s="16"/>
      <c r="Q13" s="4"/>
      <c r="R13" s="16"/>
      <c r="S13" s="29"/>
      <c r="T13" s="28"/>
      <c r="U13" s="4"/>
      <c r="V13" s="16"/>
      <c r="W13" s="4"/>
      <c r="X13" s="16">
        <v>5500</v>
      </c>
      <c r="Y13" s="29"/>
      <c r="Z13" s="28"/>
      <c r="AA13" s="4"/>
      <c r="AB13" s="16"/>
      <c r="AC13" s="4"/>
      <c r="AD13" s="16"/>
      <c r="AE13" s="29"/>
      <c r="AF13" s="49"/>
      <c r="AG13" s="49"/>
      <c r="AH13" s="49"/>
      <c r="AI13" s="49"/>
      <c r="AJ13" s="49"/>
      <c r="AK13" s="49"/>
      <c r="AL13" s="57"/>
    </row>
    <row r="14" spans="1:38" ht="18" customHeight="1">
      <c r="A14" s="11" t="s">
        <v>24</v>
      </c>
      <c r="B14" s="3" t="s">
        <v>18</v>
      </c>
      <c r="C14" s="3">
        <v>4140</v>
      </c>
      <c r="D14" s="5">
        <f t="shared" si="0"/>
        <v>4500</v>
      </c>
      <c r="E14" s="5">
        <f t="shared" si="1"/>
        <v>3664</v>
      </c>
      <c r="F14" s="58">
        <f t="shared" si="4"/>
        <v>836</v>
      </c>
      <c r="G14" s="36">
        <f>E14/D14%</f>
        <v>81.42222222222222</v>
      </c>
      <c r="H14" s="28"/>
      <c r="I14" s="4"/>
      <c r="J14" s="16"/>
      <c r="K14" s="4"/>
      <c r="L14" s="16">
        <v>500</v>
      </c>
      <c r="M14" s="29">
        <v>275</v>
      </c>
      <c r="N14" s="28">
        <v>4000</v>
      </c>
      <c r="O14" s="4">
        <v>3152</v>
      </c>
      <c r="P14" s="16"/>
      <c r="Q14" s="4">
        <v>237</v>
      </c>
      <c r="R14" s="16"/>
      <c r="S14" s="29"/>
      <c r="T14" s="28"/>
      <c r="U14" s="4"/>
      <c r="V14" s="16"/>
      <c r="W14" s="4"/>
      <c r="X14" s="16"/>
      <c r="Y14" s="29"/>
      <c r="Z14" s="28"/>
      <c r="AA14" s="4"/>
      <c r="AB14" s="16"/>
      <c r="AC14" s="4"/>
      <c r="AD14" s="16"/>
      <c r="AE14" s="29"/>
      <c r="AF14" s="49"/>
      <c r="AG14" s="49"/>
      <c r="AH14" s="49"/>
      <c r="AI14" s="49"/>
      <c r="AJ14" s="49"/>
      <c r="AK14" s="49"/>
      <c r="AL14" s="57"/>
    </row>
    <row r="15" spans="1:38" ht="18" customHeight="1">
      <c r="A15" s="11" t="s">
        <v>25</v>
      </c>
      <c r="B15" s="3" t="s">
        <v>72</v>
      </c>
      <c r="C15" s="3">
        <v>960</v>
      </c>
      <c r="D15" s="5">
        <f t="shared" si="0"/>
        <v>0</v>
      </c>
      <c r="E15" s="5">
        <f t="shared" si="1"/>
        <v>0</v>
      </c>
      <c r="F15" s="58">
        <f t="shared" si="4"/>
        <v>0</v>
      </c>
      <c r="G15" s="36">
        <v>0</v>
      </c>
      <c r="H15" s="28"/>
      <c r="I15" s="4"/>
      <c r="J15" s="16"/>
      <c r="K15" s="4"/>
      <c r="L15" s="16"/>
      <c r="M15" s="29"/>
      <c r="N15" s="28"/>
      <c r="O15" s="4"/>
      <c r="P15" s="16"/>
      <c r="Q15" s="4"/>
      <c r="R15" s="16"/>
      <c r="S15" s="29"/>
      <c r="T15" s="28"/>
      <c r="U15" s="4"/>
      <c r="V15" s="16"/>
      <c r="W15" s="4"/>
      <c r="X15" s="16"/>
      <c r="Y15" s="29"/>
      <c r="Z15" s="28"/>
      <c r="AA15" s="4"/>
      <c r="AB15" s="16"/>
      <c r="AC15" s="4"/>
      <c r="AD15" s="16"/>
      <c r="AE15" s="29"/>
      <c r="AF15" s="49"/>
      <c r="AG15" s="49"/>
      <c r="AH15" s="49"/>
      <c r="AI15" s="49"/>
      <c r="AJ15" s="49"/>
      <c r="AK15" s="49"/>
      <c r="AL15" s="57"/>
    </row>
    <row r="16" spans="1:38" ht="19.5" customHeight="1">
      <c r="A16" s="11" t="s">
        <v>26</v>
      </c>
      <c r="B16" s="3" t="s">
        <v>73</v>
      </c>
      <c r="C16" s="3">
        <v>7414</v>
      </c>
      <c r="D16" s="5">
        <f t="shared" si="0"/>
        <v>5300</v>
      </c>
      <c r="E16" s="5">
        <f t="shared" si="1"/>
        <v>5231</v>
      </c>
      <c r="F16" s="58">
        <f t="shared" si="4"/>
        <v>69</v>
      </c>
      <c r="G16" s="36">
        <f>E16/D16%</f>
        <v>98.69811320754717</v>
      </c>
      <c r="H16" s="28">
        <v>1000</v>
      </c>
      <c r="I16" s="4"/>
      <c r="J16" s="16">
        <v>1800</v>
      </c>
      <c r="K16" s="4">
        <v>2423</v>
      </c>
      <c r="L16" s="16"/>
      <c r="M16" s="29"/>
      <c r="N16" s="28"/>
      <c r="O16" s="4"/>
      <c r="P16" s="16"/>
      <c r="Q16" s="4"/>
      <c r="R16" s="16">
        <v>2000</v>
      </c>
      <c r="S16" s="29"/>
      <c r="T16" s="28">
        <v>500</v>
      </c>
      <c r="U16" s="4">
        <v>2670</v>
      </c>
      <c r="V16" s="16"/>
      <c r="W16" s="4"/>
      <c r="X16" s="16"/>
      <c r="Y16" s="29">
        <v>138</v>
      </c>
      <c r="Z16" s="28"/>
      <c r="AA16" s="4"/>
      <c r="AB16" s="16"/>
      <c r="AC16" s="4"/>
      <c r="AD16" s="16"/>
      <c r="AE16" s="29"/>
      <c r="AF16" s="49"/>
      <c r="AG16" s="49"/>
      <c r="AH16" s="49"/>
      <c r="AI16" s="49"/>
      <c r="AJ16" s="49"/>
      <c r="AK16" s="49"/>
      <c r="AL16" s="57"/>
    </row>
    <row r="17" spans="1:38" ht="17.25" customHeight="1">
      <c r="A17" s="11" t="s">
        <v>27</v>
      </c>
      <c r="B17" s="3" t="s">
        <v>17</v>
      </c>
      <c r="C17" s="3">
        <v>6980</v>
      </c>
      <c r="D17" s="5">
        <f t="shared" si="0"/>
        <v>4057</v>
      </c>
      <c r="E17" s="5">
        <f t="shared" si="1"/>
        <v>3902</v>
      </c>
      <c r="F17" s="58">
        <f t="shared" si="4"/>
        <v>155</v>
      </c>
      <c r="G17" s="36">
        <f>E17/D17%</f>
        <v>96.17944293813163</v>
      </c>
      <c r="H17" s="28">
        <v>2057</v>
      </c>
      <c r="I17" s="4"/>
      <c r="J17" s="16"/>
      <c r="K17" s="4"/>
      <c r="L17" s="17">
        <v>1000</v>
      </c>
      <c r="M17" s="32"/>
      <c r="N17" s="28"/>
      <c r="O17" s="4"/>
      <c r="P17" s="16"/>
      <c r="Q17" s="4"/>
      <c r="R17" s="17"/>
      <c r="S17" s="32"/>
      <c r="T17" s="28">
        <v>500</v>
      </c>
      <c r="U17" s="4">
        <v>1337</v>
      </c>
      <c r="V17" s="16">
        <v>500</v>
      </c>
      <c r="W17" s="4">
        <v>2565</v>
      </c>
      <c r="X17" s="17"/>
      <c r="Y17" s="32"/>
      <c r="Z17" s="28"/>
      <c r="AA17" s="4"/>
      <c r="AB17" s="16"/>
      <c r="AC17" s="4"/>
      <c r="AD17" s="17"/>
      <c r="AE17" s="32"/>
      <c r="AF17" s="49"/>
      <c r="AG17" s="49"/>
      <c r="AH17" s="49"/>
      <c r="AI17" s="49"/>
      <c r="AJ17" s="49"/>
      <c r="AK17" s="49"/>
      <c r="AL17" s="57"/>
    </row>
    <row r="18" spans="1:38" ht="16.5" customHeight="1">
      <c r="A18" s="11" t="s">
        <v>28</v>
      </c>
      <c r="B18" s="3" t="s">
        <v>20</v>
      </c>
      <c r="C18" s="3">
        <v>8091</v>
      </c>
      <c r="D18" s="5">
        <f t="shared" si="0"/>
        <v>5500</v>
      </c>
      <c r="E18" s="5">
        <f t="shared" si="1"/>
        <v>3838</v>
      </c>
      <c r="F18" s="58">
        <f t="shared" si="4"/>
        <v>1662</v>
      </c>
      <c r="G18" s="36">
        <f>E18/D18%</f>
        <v>69.78181818181818</v>
      </c>
      <c r="H18" s="28">
        <v>1000</v>
      </c>
      <c r="I18" s="4"/>
      <c r="J18" s="16"/>
      <c r="K18" s="4"/>
      <c r="L18" s="17"/>
      <c r="M18" s="32"/>
      <c r="N18" s="28">
        <v>2000</v>
      </c>
      <c r="O18" s="4">
        <v>1612</v>
      </c>
      <c r="P18" s="16">
        <v>1000</v>
      </c>
      <c r="Q18" s="4">
        <v>948</v>
      </c>
      <c r="R18" s="63">
        <v>1000</v>
      </c>
      <c r="S18" s="32"/>
      <c r="T18" s="28"/>
      <c r="U18" s="4"/>
      <c r="V18" s="16">
        <v>500</v>
      </c>
      <c r="W18" s="4">
        <v>1278</v>
      </c>
      <c r="X18" s="17"/>
      <c r="Y18" s="32"/>
      <c r="Z18" s="28"/>
      <c r="AA18" s="4"/>
      <c r="AB18" s="16"/>
      <c r="AC18" s="4"/>
      <c r="AD18" s="17"/>
      <c r="AE18" s="32"/>
      <c r="AF18" s="49"/>
      <c r="AG18" s="49"/>
      <c r="AH18" s="49"/>
      <c r="AI18" s="49"/>
      <c r="AJ18" s="49"/>
      <c r="AK18" s="49"/>
      <c r="AL18" s="57"/>
    </row>
    <row r="19" spans="1:38" ht="31.5">
      <c r="A19" s="11" t="s">
        <v>29</v>
      </c>
      <c r="B19" s="3" t="s">
        <v>76</v>
      </c>
      <c r="C19" s="3">
        <v>77837</v>
      </c>
      <c r="D19" s="5">
        <f t="shared" si="0"/>
        <v>75935</v>
      </c>
      <c r="E19" s="5">
        <f t="shared" si="1"/>
        <v>0</v>
      </c>
      <c r="F19" s="58">
        <f t="shared" si="4"/>
        <v>75935</v>
      </c>
      <c r="G19" s="36">
        <v>0</v>
      </c>
      <c r="H19" s="28"/>
      <c r="I19" s="4"/>
      <c r="J19" s="16"/>
      <c r="K19" s="4"/>
      <c r="L19" s="16"/>
      <c r="M19" s="29"/>
      <c r="N19" s="28"/>
      <c r="O19" s="4"/>
      <c r="P19" s="16"/>
      <c r="Q19" s="4"/>
      <c r="R19" s="16"/>
      <c r="S19" s="29"/>
      <c r="T19" s="28"/>
      <c r="U19" s="4"/>
      <c r="V19" s="16"/>
      <c r="W19" s="4"/>
      <c r="X19" s="16">
        <v>75935</v>
      </c>
      <c r="Y19" s="29"/>
      <c r="Z19" s="28"/>
      <c r="AA19" s="4"/>
      <c r="AB19" s="16"/>
      <c r="AC19" s="4"/>
      <c r="AD19" s="16"/>
      <c r="AE19" s="29"/>
      <c r="AF19" s="49"/>
      <c r="AG19" s="49"/>
      <c r="AH19" s="49"/>
      <c r="AI19" s="49"/>
      <c r="AJ19" s="49"/>
      <c r="AK19" s="49"/>
      <c r="AL19" s="57"/>
    </row>
    <row r="20" spans="1:38" ht="18.75" customHeight="1">
      <c r="A20" s="11" t="s">
        <v>30</v>
      </c>
      <c r="B20" s="3" t="s">
        <v>90</v>
      </c>
      <c r="C20" s="3">
        <v>3180</v>
      </c>
      <c r="D20" s="5">
        <f t="shared" si="0"/>
        <v>3000</v>
      </c>
      <c r="E20" s="5">
        <f t="shared" si="1"/>
        <v>0</v>
      </c>
      <c r="F20" s="58">
        <f t="shared" si="4"/>
        <v>3000</v>
      </c>
      <c r="G20" s="36">
        <f>E20/D20%</f>
        <v>0</v>
      </c>
      <c r="H20" s="28"/>
      <c r="I20" s="4"/>
      <c r="J20" s="16"/>
      <c r="K20" s="4"/>
      <c r="L20" s="16">
        <v>1000</v>
      </c>
      <c r="M20" s="29"/>
      <c r="N20" s="28"/>
      <c r="O20" s="4"/>
      <c r="P20" s="16">
        <v>2000</v>
      </c>
      <c r="Q20" s="4"/>
      <c r="R20" s="16"/>
      <c r="S20" s="29"/>
      <c r="T20" s="28"/>
      <c r="U20" s="4"/>
      <c r="V20" s="16"/>
      <c r="W20" s="4"/>
      <c r="X20" s="16"/>
      <c r="Y20" s="29"/>
      <c r="Z20" s="28"/>
      <c r="AA20" s="4"/>
      <c r="AB20" s="16"/>
      <c r="AC20" s="4"/>
      <c r="AD20" s="16"/>
      <c r="AE20" s="29"/>
      <c r="AF20" s="49"/>
      <c r="AG20" s="49"/>
      <c r="AH20" s="49"/>
      <c r="AI20" s="49"/>
      <c r="AJ20" s="49"/>
      <c r="AK20" s="49"/>
      <c r="AL20" s="57"/>
    </row>
    <row r="21" spans="1:38" ht="32.25" customHeight="1">
      <c r="A21" s="11" t="s">
        <v>31</v>
      </c>
      <c r="B21" s="79" t="s">
        <v>96</v>
      </c>
      <c r="C21" s="3">
        <v>5530</v>
      </c>
      <c r="D21" s="5">
        <f t="shared" si="0"/>
        <v>12000</v>
      </c>
      <c r="E21" s="5">
        <f t="shared" si="1"/>
        <v>11820</v>
      </c>
      <c r="F21" s="58">
        <f t="shared" si="4"/>
        <v>180</v>
      </c>
      <c r="G21" s="36">
        <v>0</v>
      </c>
      <c r="H21" s="28"/>
      <c r="I21" s="4"/>
      <c r="J21" s="16"/>
      <c r="K21" s="4"/>
      <c r="L21" s="16"/>
      <c r="M21" s="29"/>
      <c r="N21" s="28">
        <v>5000</v>
      </c>
      <c r="O21" s="4">
        <v>350</v>
      </c>
      <c r="P21" s="16"/>
      <c r="Q21" s="4">
        <v>3430</v>
      </c>
      <c r="R21" s="16"/>
      <c r="S21" s="29"/>
      <c r="T21" s="28">
        <v>2000</v>
      </c>
      <c r="U21" s="4">
        <v>4610</v>
      </c>
      <c r="V21" s="16">
        <v>2000</v>
      </c>
      <c r="W21" s="4">
        <v>3430</v>
      </c>
      <c r="X21" s="16">
        <v>3000</v>
      </c>
      <c r="Y21" s="29"/>
      <c r="Z21" s="28"/>
      <c r="AA21" s="4"/>
      <c r="AB21" s="16"/>
      <c r="AC21" s="4"/>
      <c r="AD21" s="16"/>
      <c r="AE21" s="29"/>
      <c r="AF21" s="49"/>
      <c r="AG21" s="49"/>
      <c r="AH21" s="49"/>
      <c r="AI21" s="49"/>
      <c r="AJ21" s="49"/>
      <c r="AK21" s="49"/>
      <c r="AL21" s="57"/>
    </row>
    <row r="22" spans="1:38" ht="15.75">
      <c r="A22" s="11" t="s">
        <v>77</v>
      </c>
      <c r="B22" s="3" t="s">
        <v>75</v>
      </c>
      <c r="C22" s="3">
        <v>112018</v>
      </c>
      <c r="D22" s="5">
        <f t="shared" si="0"/>
        <v>110000</v>
      </c>
      <c r="E22" s="5">
        <f t="shared" si="1"/>
        <v>0</v>
      </c>
      <c r="F22" s="58">
        <f t="shared" si="4"/>
        <v>110000</v>
      </c>
      <c r="G22" s="36">
        <v>0</v>
      </c>
      <c r="H22" s="28"/>
      <c r="I22" s="4"/>
      <c r="J22" s="16"/>
      <c r="K22" s="4"/>
      <c r="L22" s="16"/>
      <c r="M22" s="29"/>
      <c r="N22" s="28"/>
      <c r="O22" s="4"/>
      <c r="P22" s="16"/>
      <c r="Q22" s="4"/>
      <c r="R22" s="16"/>
      <c r="S22" s="29"/>
      <c r="T22" s="28"/>
      <c r="U22" s="4"/>
      <c r="V22" s="16"/>
      <c r="W22" s="4"/>
      <c r="X22" s="16">
        <v>110000</v>
      </c>
      <c r="Y22" s="29"/>
      <c r="Z22" s="28"/>
      <c r="AA22" s="4"/>
      <c r="AB22" s="16"/>
      <c r="AC22" s="4"/>
      <c r="AD22" s="16"/>
      <c r="AE22" s="29"/>
      <c r="AF22" s="49"/>
      <c r="AG22" s="49"/>
      <c r="AH22" s="49"/>
      <c r="AI22" s="49"/>
      <c r="AJ22" s="49"/>
      <c r="AK22" s="49"/>
      <c r="AL22" s="57"/>
    </row>
    <row r="23" spans="1:38" ht="20.25" customHeight="1">
      <c r="A23" s="11" t="s">
        <v>78</v>
      </c>
      <c r="B23" s="3" t="s">
        <v>74</v>
      </c>
      <c r="C23" s="3">
        <v>42700</v>
      </c>
      <c r="D23" s="5">
        <f t="shared" si="0"/>
        <v>0</v>
      </c>
      <c r="E23" s="5">
        <f t="shared" si="1"/>
        <v>0</v>
      </c>
      <c r="F23" s="58">
        <f t="shared" si="4"/>
        <v>0</v>
      </c>
      <c r="G23" s="36">
        <v>0</v>
      </c>
      <c r="H23" s="28"/>
      <c r="I23" s="4"/>
      <c r="J23" s="16"/>
      <c r="K23" s="4"/>
      <c r="L23" s="16"/>
      <c r="M23" s="32"/>
      <c r="N23" s="28"/>
      <c r="O23" s="4"/>
      <c r="P23" s="16"/>
      <c r="Q23" s="4"/>
      <c r="R23" s="16"/>
      <c r="S23" s="32"/>
      <c r="T23" s="28"/>
      <c r="U23" s="4"/>
      <c r="V23" s="16"/>
      <c r="W23" s="4"/>
      <c r="X23" s="16"/>
      <c r="Y23" s="32"/>
      <c r="Z23" s="28"/>
      <c r="AA23" s="4"/>
      <c r="AB23" s="16"/>
      <c r="AC23" s="4"/>
      <c r="AD23" s="16"/>
      <c r="AE23" s="32"/>
      <c r="AF23" s="49"/>
      <c r="AG23" s="49"/>
      <c r="AH23" s="49"/>
      <c r="AI23" s="49"/>
      <c r="AJ23" s="49"/>
      <c r="AK23" s="49"/>
      <c r="AL23" s="57"/>
    </row>
    <row r="24" spans="1:38" ht="30.75" customHeight="1">
      <c r="A24" s="22" t="s">
        <v>32</v>
      </c>
      <c r="B24" s="18" t="s">
        <v>13</v>
      </c>
      <c r="C24" s="18">
        <f>C26+C27+C28</f>
        <v>364407</v>
      </c>
      <c r="D24" s="39">
        <f>D26+D27+D28</f>
        <v>233264.47</v>
      </c>
      <c r="E24" s="39">
        <f>E26+E27+E28</f>
        <v>170171.80000000002</v>
      </c>
      <c r="F24" s="58">
        <f t="shared" si="4"/>
        <v>63092.669999999984</v>
      </c>
      <c r="G24" s="37">
        <f>E24/D24%</f>
        <v>72.95230173716556</v>
      </c>
      <c r="H24" s="30">
        <f aca="true" t="shared" si="5" ref="H24:S24">H26+H27+H28+H29</f>
        <v>50200</v>
      </c>
      <c r="I24" s="19">
        <f t="shared" si="5"/>
        <v>46562.299999999996</v>
      </c>
      <c r="J24" s="19">
        <f t="shared" si="5"/>
        <v>34784</v>
      </c>
      <c r="K24" s="19">
        <f t="shared" si="5"/>
        <v>37514.17</v>
      </c>
      <c r="L24" s="19">
        <f t="shared" si="5"/>
        <v>36780.47</v>
      </c>
      <c r="M24" s="31">
        <f t="shared" si="5"/>
        <v>10851.380000000001</v>
      </c>
      <c r="N24" s="30">
        <f t="shared" si="5"/>
        <v>8200</v>
      </c>
      <c r="O24" s="19">
        <f t="shared" si="5"/>
        <v>33449.46</v>
      </c>
      <c r="P24" s="19">
        <f t="shared" si="5"/>
        <v>9300</v>
      </c>
      <c r="Q24" s="19">
        <f t="shared" si="5"/>
        <v>7883.94</v>
      </c>
      <c r="R24" s="19">
        <f t="shared" si="5"/>
        <v>15000</v>
      </c>
      <c r="S24" s="31">
        <f t="shared" si="5"/>
        <v>8020.55</v>
      </c>
      <c r="T24" s="30">
        <f aca="true" t="shared" si="6" ref="T24:Y24">T26+T27+T28+T29</f>
        <v>15000</v>
      </c>
      <c r="U24" s="19">
        <f t="shared" si="6"/>
        <v>1906</v>
      </c>
      <c r="V24" s="19">
        <f t="shared" si="6"/>
        <v>20000</v>
      </c>
      <c r="W24" s="19">
        <f t="shared" si="6"/>
        <v>15093</v>
      </c>
      <c r="X24" s="19">
        <f t="shared" si="6"/>
        <v>44000</v>
      </c>
      <c r="Y24" s="31">
        <f t="shared" si="6"/>
        <v>8891</v>
      </c>
      <c r="Z24" s="30">
        <f aca="true" t="shared" si="7" ref="Z24:AE24">Z26+Z27+Z28+Z29</f>
        <v>0</v>
      </c>
      <c r="AA24" s="19">
        <f t="shared" si="7"/>
        <v>0</v>
      </c>
      <c r="AB24" s="19">
        <f t="shared" si="7"/>
        <v>0</v>
      </c>
      <c r="AC24" s="19">
        <f t="shared" si="7"/>
        <v>0</v>
      </c>
      <c r="AD24" s="19">
        <f t="shared" si="7"/>
        <v>0</v>
      </c>
      <c r="AE24" s="31">
        <f t="shared" si="7"/>
        <v>0</v>
      </c>
      <c r="AF24" s="49"/>
      <c r="AG24" s="49"/>
      <c r="AH24" s="49"/>
      <c r="AI24" s="49"/>
      <c r="AJ24" s="49"/>
      <c r="AK24" s="49"/>
      <c r="AL24" s="57"/>
    </row>
    <row r="25" spans="1:38" ht="15.75">
      <c r="A25" s="11"/>
      <c r="B25" s="3" t="s">
        <v>11</v>
      </c>
      <c r="C25" s="3"/>
      <c r="D25" s="5">
        <f aca="true" t="shared" si="8" ref="D25:D43">H25+J25+L25+N25+P25+R25+T25+V25+X25+Z25+AB25+AD25+AF25+AH25+AJ25</f>
        <v>0</v>
      </c>
      <c r="E25" s="5">
        <f aca="true" t="shared" si="9" ref="E25:E43">I25+K25+M25+O25+Q25+S25+U25+W25+Y25+AA25+AC25+AE25+AG25+AI25+AK25</f>
        <v>0</v>
      </c>
      <c r="F25" s="58">
        <f t="shared" si="4"/>
        <v>0</v>
      </c>
      <c r="G25" s="36"/>
      <c r="H25" s="28"/>
      <c r="I25" s="4"/>
      <c r="J25" s="16"/>
      <c r="K25" s="4"/>
      <c r="L25" s="16"/>
      <c r="M25" s="29"/>
      <c r="N25" s="28"/>
      <c r="O25" s="4"/>
      <c r="P25" s="16"/>
      <c r="Q25" s="4"/>
      <c r="R25" s="16"/>
      <c r="S25" s="29"/>
      <c r="T25" s="28"/>
      <c r="U25" s="4"/>
      <c r="V25" s="16"/>
      <c r="W25" s="4"/>
      <c r="X25" s="16"/>
      <c r="Y25" s="29"/>
      <c r="Z25" s="28"/>
      <c r="AA25" s="4"/>
      <c r="AB25" s="16"/>
      <c r="AC25" s="4"/>
      <c r="AD25" s="16"/>
      <c r="AE25" s="29"/>
      <c r="AF25" s="49"/>
      <c r="AG25" s="49"/>
      <c r="AH25" s="49"/>
      <c r="AI25" s="49"/>
      <c r="AJ25" s="49"/>
      <c r="AK25" s="49"/>
      <c r="AL25" s="57"/>
    </row>
    <row r="26" spans="1:38" ht="15.75">
      <c r="A26" s="11" t="s">
        <v>33</v>
      </c>
      <c r="B26" s="3" t="s">
        <v>14</v>
      </c>
      <c r="C26" s="3">
        <v>166240</v>
      </c>
      <c r="D26" s="5">
        <f t="shared" si="8"/>
        <v>115120.47</v>
      </c>
      <c r="E26" s="5">
        <f t="shared" si="9"/>
        <v>96120.47</v>
      </c>
      <c r="F26" s="58">
        <f t="shared" si="4"/>
        <v>19000</v>
      </c>
      <c r="G26" s="36">
        <f>E26/D26%</f>
        <v>83.49555035694347</v>
      </c>
      <c r="H26" s="28">
        <v>40000</v>
      </c>
      <c r="I26" s="4">
        <v>37000</v>
      </c>
      <c r="J26" s="16">
        <v>27240</v>
      </c>
      <c r="K26" s="4">
        <v>30240</v>
      </c>
      <c r="L26" s="16">
        <v>28880.47</v>
      </c>
      <c r="M26" s="29">
        <v>3317.77</v>
      </c>
      <c r="N26" s="28"/>
      <c r="O26" s="4">
        <v>25562.7</v>
      </c>
      <c r="P26" s="16"/>
      <c r="Q26" s="4"/>
      <c r="R26" s="16"/>
      <c r="S26" s="29"/>
      <c r="T26" s="28"/>
      <c r="U26" s="4"/>
      <c r="V26" s="16"/>
      <c r="W26" s="4"/>
      <c r="X26" s="16">
        <v>19000</v>
      </c>
      <c r="Y26" s="29"/>
      <c r="Z26" s="28"/>
      <c r="AA26" s="4"/>
      <c r="AB26" s="16"/>
      <c r="AC26" s="4"/>
      <c r="AD26" s="16"/>
      <c r="AE26" s="29"/>
      <c r="AF26" s="49"/>
      <c r="AG26" s="49"/>
      <c r="AH26" s="49"/>
      <c r="AI26" s="49"/>
      <c r="AJ26" s="49"/>
      <c r="AK26" s="49"/>
      <c r="AL26" s="57"/>
    </row>
    <row r="27" spans="1:38" ht="21.75" customHeight="1">
      <c r="A27" s="11" t="s">
        <v>34</v>
      </c>
      <c r="B27" s="3" t="s">
        <v>89</v>
      </c>
      <c r="C27" s="3">
        <v>186023</v>
      </c>
      <c r="D27" s="5">
        <f t="shared" si="8"/>
        <v>109000</v>
      </c>
      <c r="E27" s="5">
        <f t="shared" si="9"/>
        <v>67470.85</v>
      </c>
      <c r="F27" s="58">
        <f t="shared" si="4"/>
        <v>41529.149999999994</v>
      </c>
      <c r="G27" s="36">
        <f>E27/D27%</f>
        <v>61.89986238532111</v>
      </c>
      <c r="H27" s="28">
        <v>9100</v>
      </c>
      <c r="I27" s="4">
        <v>9096.6</v>
      </c>
      <c r="J27" s="16">
        <v>6500</v>
      </c>
      <c r="K27" s="4">
        <v>6406.28</v>
      </c>
      <c r="L27" s="16">
        <v>6900</v>
      </c>
      <c r="M27" s="29">
        <v>6813.9</v>
      </c>
      <c r="N27" s="28">
        <v>7200</v>
      </c>
      <c r="O27" s="4">
        <v>7167.05</v>
      </c>
      <c r="P27" s="16">
        <v>8300</v>
      </c>
      <c r="Q27" s="4">
        <v>7217.69</v>
      </c>
      <c r="R27" s="16">
        <v>14000</v>
      </c>
      <c r="S27" s="29">
        <v>7268.33</v>
      </c>
      <c r="T27" s="28">
        <v>14000</v>
      </c>
      <c r="U27" s="4">
        <v>1050</v>
      </c>
      <c r="V27" s="16">
        <v>19000</v>
      </c>
      <c r="W27" s="4">
        <v>14226</v>
      </c>
      <c r="X27" s="16">
        <v>24000</v>
      </c>
      <c r="Y27" s="29">
        <v>8225</v>
      </c>
      <c r="Z27" s="28"/>
      <c r="AA27" s="4"/>
      <c r="AB27" s="16"/>
      <c r="AC27" s="4"/>
      <c r="AD27" s="16"/>
      <c r="AE27" s="29"/>
      <c r="AF27" s="49"/>
      <c r="AG27" s="49"/>
      <c r="AH27" s="49"/>
      <c r="AI27" s="49"/>
      <c r="AJ27" s="49"/>
      <c r="AK27" s="49"/>
      <c r="AL27" s="57"/>
    </row>
    <row r="28" spans="1:38" ht="15.75">
      <c r="A28" s="11" t="s">
        <v>35</v>
      </c>
      <c r="B28" s="3" t="s">
        <v>15</v>
      </c>
      <c r="C28" s="3">
        <v>12144</v>
      </c>
      <c r="D28" s="5">
        <f t="shared" si="8"/>
        <v>9144</v>
      </c>
      <c r="E28" s="5">
        <f t="shared" si="9"/>
        <v>6580.4800000000005</v>
      </c>
      <c r="F28" s="58">
        <f t="shared" si="4"/>
        <v>2563.5199999999995</v>
      </c>
      <c r="G28" s="36">
        <f>E28/D28%</f>
        <v>71.9650043744532</v>
      </c>
      <c r="H28" s="28">
        <v>1100</v>
      </c>
      <c r="I28" s="4">
        <v>465.7</v>
      </c>
      <c r="J28" s="16">
        <v>1044</v>
      </c>
      <c r="K28" s="4">
        <v>867.89</v>
      </c>
      <c r="L28" s="16">
        <v>1000</v>
      </c>
      <c r="M28" s="29">
        <v>719.71</v>
      </c>
      <c r="N28" s="28">
        <v>1000</v>
      </c>
      <c r="O28" s="4">
        <v>719.71</v>
      </c>
      <c r="P28" s="16">
        <v>1000</v>
      </c>
      <c r="Q28" s="4">
        <v>666.25</v>
      </c>
      <c r="R28" s="16">
        <v>1000</v>
      </c>
      <c r="S28" s="29">
        <v>752.22</v>
      </c>
      <c r="T28" s="28">
        <v>1000</v>
      </c>
      <c r="U28" s="4">
        <v>856</v>
      </c>
      <c r="V28" s="16">
        <v>1000</v>
      </c>
      <c r="W28" s="4">
        <v>867</v>
      </c>
      <c r="X28" s="16">
        <v>1000</v>
      </c>
      <c r="Y28" s="29">
        <v>666</v>
      </c>
      <c r="Z28" s="28"/>
      <c r="AA28" s="4"/>
      <c r="AB28" s="16"/>
      <c r="AC28" s="4"/>
      <c r="AD28" s="16"/>
      <c r="AE28" s="29"/>
      <c r="AF28" s="49"/>
      <c r="AG28" s="49"/>
      <c r="AH28" s="49"/>
      <c r="AI28" s="49"/>
      <c r="AJ28" s="49"/>
      <c r="AK28" s="49"/>
      <c r="AL28" s="57"/>
    </row>
    <row r="29" spans="1:38" ht="15.75">
      <c r="A29" s="11" t="s">
        <v>36</v>
      </c>
      <c r="B29" s="3" t="s">
        <v>21</v>
      </c>
      <c r="C29" s="3"/>
      <c r="D29" s="5">
        <f t="shared" si="8"/>
        <v>0</v>
      </c>
      <c r="E29" s="5">
        <f t="shared" si="9"/>
        <v>0</v>
      </c>
      <c r="F29" s="58">
        <f t="shared" si="4"/>
        <v>0</v>
      </c>
      <c r="G29" s="25"/>
      <c r="H29" s="28"/>
      <c r="I29" s="4"/>
      <c r="J29" s="16"/>
      <c r="K29" s="4"/>
      <c r="L29" s="16"/>
      <c r="M29" s="29"/>
      <c r="N29" s="28"/>
      <c r="O29" s="4"/>
      <c r="P29" s="16"/>
      <c r="Q29" s="4"/>
      <c r="R29" s="16"/>
      <c r="S29" s="29"/>
      <c r="T29" s="28"/>
      <c r="U29" s="4"/>
      <c r="V29" s="16"/>
      <c r="W29" s="4"/>
      <c r="X29" s="16"/>
      <c r="Y29" s="29"/>
      <c r="Z29" s="28"/>
      <c r="AA29" s="4"/>
      <c r="AB29" s="16"/>
      <c r="AC29" s="4"/>
      <c r="AD29" s="16"/>
      <c r="AE29" s="29"/>
      <c r="AF29" s="51"/>
      <c r="AG29" s="49"/>
      <c r="AH29" s="49"/>
      <c r="AI29" s="49"/>
      <c r="AJ29" s="49"/>
      <c r="AK29" s="49"/>
      <c r="AL29" s="57"/>
    </row>
    <row r="30" spans="1:38" ht="29.25" customHeight="1">
      <c r="A30" s="22" t="s">
        <v>37</v>
      </c>
      <c r="B30" s="18" t="s">
        <v>16</v>
      </c>
      <c r="C30" s="18">
        <v>192111</v>
      </c>
      <c r="D30" s="39">
        <f t="shared" si="8"/>
        <v>187203.15</v>
      </c>
      <c r="E30" s="55">
        <f t="shared" si="9"/>
        <v>50543.06999999999</v>
      </c>
      <c r="F30" s="58">
        <f t="shared" si="4"/>
        <v>136660.08000000002</v>
      </c>
      <c r="G30" s="37">
        <f>E30/D30%</f>
        <v>26.999048894209306</v>
      </c>
      <c r="H30" s="28">
        <f>H31+H32+H33+H34+H35+H36+H37+H38+H39+H40</f>
        <v>2000</v>
      </c>
      <c r="I30" s="59">
        <f>I32+I33+I34+I36+I37+I38+I41</f>
        <v>756.53</v>
      </c>
      <c r="J30" s="30">
        <v>2000</v>
      </c>
      <c r="K30" s="59">
        <f>K32+K33+K34+K35+K36+K37+K38+K39+K40+K41</f>
        <v>1470.53</v>
      </c>
      <c r="L30" s="30">
        <v>18000</v>
      </c>
      <c r="M30" s="59">
        <f aca="true" t="shared" si="10" ref="M30:S30">M32+M33+M34+M35+M36+M37+M38+M39+M40+M41</f>
        <v>15680.43</v>
      </c>
      <c r="N30" s="30">
        <f t="shared" si="10"/>
        <v>2000.03</v>
      </c>
      <c r="O30" s="30">
        <f t="shared" si="10"/>
        <v>4018.5299999999997</v>
      </c>
      <c r="P30" s="30">
        <f t="shared" si="10"/>
        <v>2000.03</v>
      </c>
      <c r="Q30" s="30">
        <f t="shared" si="10"/>
        <v>2145.5299999999997</v>
      </c>
      <c r="R30" s="30">
        <f t="shared" si="10"/>
        <v>2000.03</v>
      </c>
      <c r="S30" s="30">
        <f t="shared" si="10"/>
        <v>1611.53</v>
      </c>
      <c r="T30" s="30">
        <f>T32+T33+T34+T35+T36+T37+T38+T39+T40+T41</f>
        <v>2000</v>
      </c>
      <c r="U30" s="30">
        <f>U32+U33+U34+U35+U36+U37+U38+U39+U40+U41</f>
        <v>3140.5299999999997</v>
      </c>
      <c r="V30" s="30">
        <f>V32+V33+V34+V35+V36+V37+V38+V39+V40+V41</f>
        <v>2000.03</v>
      </c>
      <c r="W30" s="30">
        <f>W32+W33+W34+W35+W36+W37+W38+W39+W40+W41</f>
        <v>1088.9299999999998</v>
      </c>
      <c r="X30" s="30">
        <f>X32+X33+X34+X35+X36+X37+X38+X39+X40+X41</f>
        <v>155203.03</v>
      </c>
      <c r="Y30" s="30">
        <f>Y32+Y33+Y34+Y35+Y36+Y37+Y38+Y39+Y40+Y41</f>
        <v>20630.53</v>
      </c>
      <c r="Z30" s="30">
        <f aca="true" t="shared" si="11" ref="Z30:AE30">Z32+Z33+Z34+Z36+Z37+Z38+Z41</f>
        <v>0</v>
      </c>
      <c r="AA30" s="30">
        <f t="shared" si="11"/>
        <v>0</v>
      </c>
      <c r="AB30" s="30">
        <f t="shared" si="11"/>
        <v>0</v>
      </c>
      <c r="AC30" s="30">
        <f t="shared" si="11"/>
        <v>0</v>
      </c>
      <c r="AD30" s="30">
        <f t="shared" si="11"/>
        <v>0</v>
      </c>
      <c r="AE30" s="54">
        <f t="shared" si="11"/>
        <v>0</v>
      </c>
      <c r="AF30" s="50"/>
      <c r="AG30" s="50"/>
      <c r="AH30" s="50"/>
      <c r="AI30" s="50"/>
      <c r="AJ30" s="50"/>
      <c r="AK30" s="50"/>
      <c r="AL30" s="57"/>
    </row>
    <row r="31" spans="1:38" ht="15.75">
      <c r="A31" s="11"/>
      <c r="B31" s="3" t="s">
        <v>11</v>
      </c>
      <c r="C31" s="3"/>
      <c r="D31" s="5">
        <f t="shared" si="8"/>
        <v>0</v>
      </c>
      <c r="E31" s="5">
        <f t="shared" si="9"/>
        <v>0</v>
      </c>
      <c r="F31" s="58">
        <f t="shared" si="4"/>
        <v>0</v>
      </c>
      <c r="G31" s="25"/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/>
      <c r="O31" s="4"/>
      <c r="P31" s="16"/>
      <c r="Q31" s="4"/>
      <c r="R31" s="16"/>
      <c r="S31" s="29"/>
      <c r="T31" s="28"/>
      <c r="U31" s="4"/>
      <c r="V31" s="16"/>
      <c r="W31" s="4"/>
      <c r="X31" s="16"/>
      <c r="Y31" s="29"/>
      <c r="Z31" s="28"/>
      <c r="AA31" s="4"/>
      <c r="AB31" s="16"/>
      <c r="AC31" s="4"/>
      <c r="AD31" s="16"/>
      <c r="AE31" s="29"/>
      <c r="AF31" s="51"/>
      <c r="AG31" s="49"/>
      <c r="AH31" s="49"/>
      <c r="AI31" s="49"/>
      <c r="AJ31" s="49"/>
      <c r="AK31" s="49"/>
      <c r="AL31" s="57"/>
    </row>
    <row r="32" spans="1:38" ht="19.5" customHeight="1">
      <c r="A32" s="11" t="s">
        <v>40</v>
      </c>
      <c r="B32" s="3" t="s">
        <v>80</v>
      </c>
      <c r="C32" s="3">
        <v>5100</v>
      </c>
      <c r="D32" s="5">
        <f t="shared" si="8"/>
        <v>2160</v>
      </c>
      <c r="E32" s="5">
        <f t="shared" si="9"/>
        <v>2160</v>
      </c>
      <c r="F32" s="58">
        <f t="shared" si="4"/>
        <v>0</v>
      </c>
      <c r="G32" s="36">
        <f>E32/D32%</f>
        <v>100</v>
      </c>
      <c r="H32" s="28">
        <v>240</v>
      </c>
      <c r="I32" s="4">
        <v>240</v>
      </c>
      <c r="J32" s="16">
        <v>240</v>
      </c>
      <c r="K32" s="4">
        <v>240</v>
      </c>
      <c r="L32" s="16">
        <v>240</v>
      </c>
      <c r="M32" s="29">
        <v>240</v>
      </c>
      <c r="N32" s="28">
        <v>240</v>
      </c>
      <c r="O32" s="4">
        <v>240</v>
      </c>
      <c r="P32" s="16">
        <v>240</v>
      </c>
      <c r="Q32" s="4">
        <v>240</v>
      </c>
      <c r="R32" s="16">
        <v>240</v>
      </c>
      <c r="S32" s="29">
        <v>240</v>
      </c>
      <c r="T32" s="28">
        <v>240</v>
      </c>
      <c r="U32" s="4">
        <v>240</v>
      </c>
      <c r="V32" s="16">
        <v>240</v>
      </c>
      <c r="W32" s="4">
        <v>240</v>
      </c>
      <c r="X32" s="16">
        <v>240</v>
      </c>
      <c r="Y32" s="29">
        <v>240</v>
      </c>
      <c r="Z32" s="28"/>
      <c r="AA32" s="4"/>
      <c r="AB32" s="16"/>
      <c r="AC32" s="4"/>
      <c r="AD32" s="16"/>
      <c r="AE32" s="29"/>
      <c r="AF32" s="51"/>
      <c r="AG32" s="49"/>
      <c r="AH32" s="49"/>
      <c r="AI32" s="49"/>
      <c r="AJ32" s="49"/>
      <c r="AK32" s="49"/>
      <c r="AL32" s="57"/>
    </row>
    <row r="33" spans="1:38" ht="18" customHeight="1">
      <c r="A33" s="11" t="s">
        <v>41</v>
      </c>
      <c r="B33" s="3" t="s">
        <v>88</v>
      </c>
      <c r="C33" s="3">
        <v>4386</v>
      </c>
      <c r="D33" s="5">
        <f t="shared" si="8"/>
        <v>1962.11</v>
      </c>
      <c r="E33" s="5">
        <f t="shared" si="9"/>
        <v>1948.77</v>
      </c>
      <c r="F33" s="58">
        <f t="shared" si="4"/>
        <v>13.339999999999918</v>
      </c>
      <c r="G33" s="36">
        <f>E33/D33%</f>
        <v>99.32011966709308</v>
      </c>
      <c r="H33" s="28">
        <v>216.53</v>
      </c>
      <c r="I33" s="4">
        <v>216.53</v>
      </c>
      <c r="J33" s="16">
        <v>216.53</v>
      </c>
      <c r="K33" s="4">
        <v>216.53</v>
      </c>
      <c r="L33" s="16">
        <v>446.4</v>
      </c>
      <c r="M33" s="29">
        <v>216.53</v>
      </c>
      <c r="N33" s="28">
        <v>216.53</v>
      </c>
      <c r="O33" s="4">
        <v>216.53</v>
      </c>
      <c r="P33" s="16">
        <v>216.53</v>
      </c>
      <c r="Q33" s="4">
        <v>216.53</v>
      </c>
      <c r="R33" s="16">
        <v>216.53</v>
      </c>
      <c r="S33" s="29">
        <v>216.53</v>
      </c>
      <c r="T33" s="28"/>
      <c r="U33" s="4">
        <v>216.53</v>
      </c>
      <c r="V33" s="16">
        <v>216.53</v>
      </c>
      <c r="W33" s="4">
        <v>216.53</v>
      </c>
      <c r="X33" s="16">
        <v>216.53</v>
      </c>
      <c r="Y33" s="29">
        <v>216.53</v>
      </c>
      <c r="Z33" s="28"/>
      <c r="AA33" s="4"/>
      <c r="AB33" s="16"/>
      <c r="AC33" s="4"/>
      <c r="AD33" s="16"/>
      <c r="AE33" s="29"/>
      <c r="AF33" s="51"/>
      <c r="AG33" s="49"/>
      <c r="AH33" s="49"/>
      <c r="AI33" s="49"/>
      <c r="AJ33" s="49"/>
      <c r="AK33" s="49"/>
      <c r="AL33" s="57"/>
    </row>
    <row r="34" spans="1:38" ht="23.25" customHeight="1">
      <c r="A34" s="11" t="s">
        <v>44</v>
      </c>
      <c r="B34" s="3" t="s">
        <v>47</v>
      </c>
      <c r="C34" s="3">
        <v>2600</v>
      </c>
      <c r="D34" s="5">
        <f t="shared" si="8"/>
        <v>3397.85</v>
      </c>
      <c r="E34" s="5">
        <f t="shared" si="9"/>
        <v>3376</v>
      </c>
      <c r="F34" s="58">
        <f t="shared" si="4"/>
        <v>21.84999999999991</v>
      </c>
      <c r="G34" s="36">
        <f>E34/D34%</f>
        <v>99.35694630428065</v>
      </c>
      <c r="H34" s="28">
        <v>543.47</v>
      </c>
      <c r="I34" s="4"/>
      <c r="J34" s="16">
        <v>501.88</v>
      </c>
      <c r="K34" s="4">
        <v>714</v>
      </c>
      <c r="L34" s="16">
        <v>683</v>
      </c>
      <c r="M34" s="29">
        <v>683</v>
      </c>
      <c r="N34" s="28"/>
      <c r="O34" s="4"/>
      <c r="P34" s="16">
        <v>214.5</v>
      </c>
      <c r="Q34" s="4">
        <v>360</v>
      </c>
      <c r="R34" s="16">
        <v>855</v>
      </c>
      <c r="S34" s="29">
        <v>855</v>
      </c>
      <c r="T34" s="28">
        <v>600</v>
      </c>
      <c r="U34" s="4">
        <v>434</v>
      </c>
      <c r="V34" s="16"/>
      <c r="W34" s="4"/>
      <c r="X34" s="16"/>
      <c r="Y34" s="29">
        <v>330</v>
      </c>
      <c r="Z34" s="28"/>
      <c r="AA34" s="4"/>
      <c r="AB34" s="16"/>
      <c r="AC34" s="4"/>
      <c r="AD34" s="16"/>
      <c r="AE34" s="29"/>
      <c r="AF34" s="51"/>
      <c r="AG34" s="49"/>
      <c r="AH34" s="49"/>
      <c r="AI34" s="49"/>
      <c r="AJ34" s="49"/>
      <c r="AK34" s="49"/>
      <c r="AL34" s="57"/>
    </row>
    <row r="35" spans="1:38" ht="18.75" customHeight="1">
      <c r="A35" s="11" t="s">
        <v>45</v>
      </c>
      <c r="B35" s="3" t="s">
        <v>79</v>
      </c>
      <c r="C35" s="3">
        <v>2900</v>
      </c>
      <c r="D35" s="5">
        <f t="shared" si="8"/>
        <v>2944</v>
      </c>
      <c r="E35" s="5">
        <f t="shared" si="9"/>
        <v>2938</v>
      </c>
      <c r="F35" s="58">
        <f t="shared" si="4"/>
        <v>6</v>
      </c>
      <c r="G35" s="36">
        <f>E35/D35%</f>
        <v>99.7961956521739</v>
      </c>
      <c r="H35" s="28">
        <v>700</v>
      </c>
      <c r="I35" s="4"/>
      <c r="J35" s="16"/>
      <c r="K35" s="4"/>
      <c r="L35" s="16">
        <v>1000</v>
      </c>
      <c r="M35" s="29"/>
      <c r="N35" s="28">
        <v>31.5</v>
      </c>
      <c r="O35" s="4">
        <v>2050</v>
      </c>
      <c r="P35" s="16">
        <v>546</v>
      </c>
      <c r="Q35" s="4"/>
      <c r="R35" s="16">
        <v>388.5</v>
      </c>
      <c r="S35" s="29"/>
      <c r="T35" s="28">
        <v>278</v>
      </c>
      <c r="U35" s="4">
        <v>888</v>
      </c>
      <c r="V35" s="16"/>
      <c r="W35" s="4"/>
      <c r="X35" s="16"/>
      <c r="Y35" s="29"/>
      <c r="Z35" s="28"/>
      <c r="AA35" s="4"/>
      <c r="AB35" s="16"/>
      <c r="AC35" s="4"/>
      <c r="AD35" s="16"/>
      <c r="AE35" s="29"/>
      <c r="AF35" s="51"/>
      <c r="AG35" s="49"/>
      <c r="AH35" s="49"/>
      <c r="AI35" s="49"/>
      <c r="AJ35" s="49"/>
      <c r="AK35" s="49"/>
      <c r="AL35" s="57"/>
    </row>
    <row r="36" spans="1:38" ht="18.75" customHeight="1">
      <c r="A36" s="11" t="s">
        <v>46</v>
      </c>
      <c r="B36" s="3" t="s">
        <v>82</v>
      </c>
      <c r="C36" s="3">
        <v>2376</v>
      </c>
      <c r="D36" s="5">
        <f t="shared" si="8"/>
        <v>1610.2</v>
      </c>
      <c r="E36" s="5">
        <f t="shared" si="9"/>
        <v>1147.8</v>
      </c>
      <c r="F36" s="58">
        <f t="shared" si="4"/>
        <v>462.4000000000001</v>
      </c>
      <c r="G36" s="36">
        <v>0</v>
      </c>
      <c r="H36" s="28"/>
      <c r="I36" s="4"/>
      <c r="J36" s="16"/>
      <c r="K36" s="4"/>
      <c r="L36" s="16">
        <v>896</v>
      </c>
      <c r="M36" s="29">
        <v>332.4</v>
      </c>
      <c r="N36" s="28"/>
      <c r="O36" s="4"/>
      <c r="P36" s="16">
        <v>483</v>
      </c>
      <c r="Q36" s="4">
        <v>483</v>
      </c>
      <c r="R36" s="16"/>
      <c r="S36" s="29"/>
      <c r="T36" s="28"/>
      <c r="U36" s="4"/>
      <c r="V36" s="16">
        <v>231.2</v>
      </c>
      <c r="W36" s="4">
        <v>332.4</v>
      </c>
      <c r="X36" s="16"/>
      <c r="Y36" s="29"/>
      <c r="Z36" s="28"/>
      <c r="AA36" s="4"/>
      <c r="AB36" s="16"/>
      <c r="AC36" s="4"/>
      <c r="AD36" s="16"/>
      <c r="AE36" s="29"/>
      <c r="AF36" s="51"/>
      <c r="AG36" s="49"/>
      <c r="AH36" s="49"/>
      <c r="AI36" s="49"/>
      <c r="AJ36" s="49"/>
      <c r="AK36" s="49"/>
      <c r="AL36" s="57"/>
    </row>
    <row r="37" spans="1:38" ht="18.75" customHeight="1">
      <c r="A37" s="11" t="s">
        <v>52</v>
      </c>
      <c r="B37" s="3" t="s">
        <v>50</v>
      </c>
      <c r="C37" s="3">
        <v>1220</v>
      </c>
      <c r="D37" s="5">
        <f t="shared" si="8"/>
        <v>1212</v>
      </c>
      <c r="E37" s="5">
        <f t="shared" si="9"/>
        <v>1212</v>
      </c>
      <c r="F37" s="58">
        <f t="shared" si="4"/>
        <v>0</v>
      </c>
      <c r="G37" s="36">
        <v>0</v>
      </c>
      <c r="H37" s="28"/>
      <c r="I37" s="4"/>
      <c r="J37" s="16"/>
      <c r="K37" s="4"/>
      <c r="L37" s="16"/>
      <c r="M37" s="29"/>
      <c r="N37" s="28">
        <v>1212</v>
      </c>
      <c r="O37" s="4">
        <v>1212</v>
      </c>
      <c r="P37" s="16"/>
      <c r="Q37" s="4"/>
      <c r="R37" s="16"/>
      <c r="S37" s="29"/>
      <c r="T37" s="28"/>
      <c r="U37" s="4"/>
      <c r="V37" s="16"/>
      <c r="W37" s="4"/>
      <c r="X37" s="16"/>
      <c r="Y37" s="29"/>
      <c r="Z37" s="28"/>
      <c r="AA37" s="4"/>
      <c r="AB37" s="16"/>
      <c r="AC37" s="4"/>
      <c r="AD37" s="16"/>
      <c r="AE37" s="29"/>
      <c r="AF37" s="51"/>
      <c r="AG37" s="49"/>
      <c r="AH37" s="49"/>
      <c r="AI37" s="49"/>
      <c r="AJ37" s="49"/>
      <c r="AK37" s="49"/>
      <c r="AL37" s="57"/>
    </row>
    <row r="38" spans="1:38" ht="22.5" customHeight="1">
      <c r="A38" s="11" t="s">
        <v>53</v>
      </c>
      <c r="B38" s="3" t="s">
        <v>51</v>
      </c>
      <c r="C38" s="3">
        <v>3600</v>
      </c>
      <c r="D38" s="5">
        <f t="shared" si="8"/>
        <v>2700</v>
      </c>
      <c r="E38" s="5">
        <f t="shared" si="9"/>
        <v>2700</v>
      </c>
      <c r="F38" s="58">
        <f t="shared" si="4"/>
        <v>0</v>
      </c>
      <c r="G38" s="36">
        <f>E38/D38%</f>
        <v>100</v>
      </c>
      <c r="H38" s="28">
        <v>300</v>
      </c>
      <c r="I38" s="4">
        <v>300</v>
      </c>
      <c r="J38" s="16">
        <v>300</v>
      </c>
      <c r="K38" s="4">
        <v>300</v>
      </c>
      <c r="L38" s="16">
        <v>300</v>
      </c>
      <c r="M38" s="29">
        <v>300</v>
      </c>
      <c r="N38" s="28">
        <v>300</v>
      </c>
      <c r="O38" s="4">
        <v>300</v>
      </c>
      <c r="P38" s="16">
        <v>300</v>
      </c>
      <c r="Q38" s="4">
        <v>300</v>
      </c>
      <c r="R38" s="16">
        <v>300</v>
      </c>
      <c r="S38" s="29">
        <v>300</v>
      </c>
      <c r="T38" s="28">
        <v>300</v>
      </c>
      <c r="U38" s="4">
        <v>300</v>
      </c>
      <c r="V38" s="16">
        <v>300</v>
      </c>
      <c r="W38" s="4">
        <v>300</v>
      </c>
      <c r="X38" s="16">
        <v>300</v>
      </c>
      <c r="Y38" s="29">
        <v>300</v>
      </c>
      <c r="Z38" s="28"/>
      <c r="AA38" s="4"/>
      <c r="AB38" s="16"/>
      <c r="AC38" s="4"/>
      <c r="AD38" s="16"/>
      <c r="AE38" s="29"/>
      <c r="AF38" s="51"/>
      <c r="AG38" s="49"/>
      <c r="AH38" s="49"/>
      <c r="AI38" s="49"/>
      <c r="AJ38" s="49"/>
      <c r="AK38" s="49"/>
      <c r="AL38" s="57"/>
    </row>
    <row r="39" spans="1:38" ht="29.25" customHeight="1">
      <c r="A39" s="11" t="s">
        <v>83</v>
      </c>
      <c r="B39" s="3" t="s">
        <v>81</v>
      </c>
      <c r="C39" s="3">
        <v>1726</v>
      </c>
      <c r="D39" s="5">
        <f t="shared" si="8"/>
        <v>1608</v>
      </c>
      <c r="E39" s="5">
        <f t="shared" si="9"/>
        <v>1608</v>
      </c>
      <c r="F39" s="58">
        <f t="shared" si="4"/>
        <v>0</v>
      </c>
      <c r="G39" s="36">
        <f>E39/D39%</f>
        <v>100.00000000000001</v>
      </c>
      <c r="H39" s="28"/>
      <c r="I39" s="4"/>
      <c r="J39" s="16">
        <v>500</v>
      </c>
      <c r="K39" s="4"/>
      <c r="L39" s="16">
        <v>526</v>
      </c>
      <c r="M39" s="29"/>
      <c r="N39" s="28"/>
      <c r="O39" s="4"/>
      <c r="P39" s="16"/>
      <c r="Q39" s="4">
        <v>546</v>
      </c>
      <c r="R39" s="16"/>
      <c r="S39" s="29"/>
      <c r="T39" s="28">
        <v>582</v>
      </c>
      <c r="U39" s="4">
        <v>1062</v>
      </c>
      <c r="V39" s="16"/>
      <c r="W39" s="4"/>
      <c r="X39" s="16"/>
      <c r="Y39" s="29"/>
      <c r="Z39" s="28"/>
      <c r="AA39" s="4"/>
      <c r="AB39" s="16"/>
      <c r="AC39" s="4"/>
      <c r="AD39" s="16"/>
      <c r="AE39" s="29"/>
      <c r="AF39" s="51"/>
      <c r="AG39" s="49"/>
      <c r="AH39" s="49"/>
      <c r="AI39" s="49"/>
      <c r="AJ39" s="49"/>
      <c r="AK39" s="49"/>
      <c r="AL39" s="57"/>
    </row>
    <row r="40" spans="1:38" ht="18.75" customHeight="1">
      <c r="A40" s="11" t="s">
        <v>84</v>
      </c>
      <c r="B40" s="3" t="s">
        <v>85</v>
      </c>
      <c r="C40" s="3">
        <v>15000</v>
      </c>
      <c r="D40" s="5">
        <f t="shared" si="8"/>
        <v>33452.49</v>
      </c>
      <c r="E40" s="5">
        <f t="shared" si="9"/>
        <v>33452.5</v>
      </c>
      <c r="F40" s="58">
        <f t="shared" si="4"/>
        <v>-0.010000000002037268</v>
      </c>
      <c r="G40" s="36">
        <f>E40/D40%</f>
        <v>100.00002989314099</v>
      </c>
      <c r="H40" s="28"/>
      <c r="I40" s="4"/>
      <c r="J40" s="16">
        <v>241.59</v>
      </c>
      <c r="K40" s="4"/>
      <c r="L40" s="16">
        <v>13908.6</v>
      </c>
      <c r="M40" s="29">
        <v>13908.5</v>
      </c>
      <c r="N40" s="28"/>
      <c r="O40" s="4"/>
      <c r="P40" s="16"/>
      <c r="Q40" s="4"/>
      <c r="R40" s="16"/>
      <c r="S40" s="29"/>
      <c r="T40" s="28"/>
      <c r="U40" s="4"/>
      <c r="V40" s="16">
        <v>1012.3</v>
      </c>
      <c r="W40" s="4"/>
      <c r="X40" s="16">
        <v>18290</v>
      </c>
      <c r="Y40" s="29">
        <v>19544</v>
      </c>
      <c r="Z40" s="28"/>
      <c r="AA40" s="4"/>
      <c r="AB40" s="16"/>
      <c r="AC40" s="4"/>
      <c r="AD40" s="16"/>
      <c r="AE40" s="29"/>
      <c r="AF40" s="51"/>
      <c r="AG40" s="49"/>
      <c r="AH40" s="49"/>
      <c r="AI40" s="49"/>
      <c r="AJ40" s="49"/>
      <c r="AK40" s="49"/>
      <c r="AL40" s="57"/>
    </row>
    <row r="41" spans="1:38" ht="18" customHeight="1">
      <c r="A41" s="11" t="s">
        <v>86</v>
      </c>
      <c r="B41" s="3" t="s">
        <v>91</v>
      </c>
      <c r="C41" s="3">
        <v>153203</v>
      </c>
      <c r="D41" s="5">
        <f t="shared" si="8"/>
        <v>136156.5</v>
      </c>
      <c r="E41" s="5">
        <f t="shared" si="9"/>
        <v>0</v>
      </c>
      <c r="F41" s="58">
        <f t="shared" si="4"/>
        <v>136156.5</v>
      </c>
      <c r="G41" s="36">
        <v>0</v>
      </c>
      <c r="H41" s="28"/>
      <c r="I41" s="4"/>
      <c r="J41" s="16"/>
      <c r="K41" s="4"/>
      <c r="L41" s="17"/>
      <c r="M41" s="29"/>
      <c r="N41" s="28"/>
      <c r="O41" s="4"/>
      <c r="P41" s="16"/>
      <c r="Q41" s="4"/>
      <c r="R41" s="17"/>
      <c r="S41" s="29"/>
      <c r="T41" s="28"/>
      <c r="U41" s="4"/>
      <c r="V41" s="16"/>
      <c r="W41" s="4"/>
      <c r="X41" s="17">
        <v>136156.5</v>
      </c>
      <c r="Y41" s="29"/>
      <c r="Z41" s="28"/>
      <c r="AA41" s="4"/>
      <c r="AB41" s="16"/>
      <c r="AC41" s="4"/>
      <c r="AD41" s="17"/>
      <c r="AE41" s="29"/>
      <c r="AF41" s="51"/>
      <c r="AG41" s="49"/>
      <c r="AH41" s="49"/>
      <c r="AI41" s="49"/>
      <c r="AJ41" s="49"/>
      <c r="AK41" s="49"/>
      <c r="AL41" s="57"/>
    </row>
    <row r="42" spans="1:38" ht="19.5" customHeight="1">
      <c r="A42" s="40" t="s">
        <v>38</v>
      </c>
      <c r="B42" s="41" t="s">
        <v>54</v>
      </c>
      <c r="C42" s="41">
        <v>55740</v>
      </c>
      <c r="D42" s="39">
        <f t="shared" si="8"/>
        <v>41400</v>
      </c>
      <c r="E42" s="39">
        <f t="shared" si="9"/>
        <v>41400</v>
      </c>
      <c r="F42" s="58">
        <f t="shared" si="4"/>
        <v>0</v>
      </c>
      <c r="G42" s="42">
        <f>E42/D42%</f>
        <v>100</v>
      </c>
      <c r="H42" s="43">
        <v>4600</v>
      </c>
      <c r="I42" s="38">
        <v>4600</v>
      </c>
      <c r="J42" s="38">
        <v>4600</v>
      </c>
      <c r="K42" s="38">
        <v>4600</v>
      </c>
      <c r="L42" s="44">
        <v>4600</v>
      </c>
      <c r="M42" s="45">
        <v>4600</v>
      </c>
      <c r="N42" s="43">
        <v>4600</v>
      </c>
      <c r="O42" s="38">
        <v>4600</v>
      </c>
      <c r="P42" s="38">
        <v>4600</v>
      </c>
      <c r="Q42" s="38">
        <v>4600</v>
      </c>
      <c r="R42" s="44">
        <v>4600</v>
      </c>
      <c r="S42" s="45">
        <v>4600</v>
      </c>
      <c r="T42" s="43">
        <v>4600</v>
      </c>
      <c r="U42" s="38">
        <v>4600</v>
      </c>
      <c r="V42" s="38">
        <v>4600</v>
      </c>
      <c r="W42" s="38">
        <v>4600</v>
      </c>
      <c r="X42" s="44">
        <v>4600</v>
      </c>
      <c r="Y42" s="45">
        <v>4600</v>
      </c>
      <c r="Z42" s="43"/>
      <c r="AA42" s="38"/>
      <c r="AB42" s="38"/>
      <c r="AC42" s="38"/>
      <c r="AD42" s="44"/>
      <c r="AE42" s="45"/>
      <c r="AF42" s="49"/>
      <c r="AG42" s="49"/>
      <c r="AH42" s="49"/>
      <c r="AI42" s="49"/>
      <c r="AJ42" s="49"/>
      <c r="AK42" s="49"/>
      <c r="AL42" s="57"/>
    </row>
    <row r="43" spans="1:38" ht="18.75" customHeight="1">
      <c r="A43" s="40" t="s">
        <v>39</v>
      </c>
      <c r="B43" s="41" t="s">
        <v>55</v>
      </c>
      <c r="C43" s="41">
        <v>210445</v>
      </c>
      <c r="D43" s="39">
        <f t="shared" si="8"/>
        <v>151500</v>
      </c>
      <c r="E43" s="39">
        <f t="shared" si="9"/>
        <v>148897.88</v>
      </c>
      <c r="F43" s="58">
        <f t="shared" si="4"/>
        <v>2602.1199999999953</v>
      </c>
      <c r="G43" s="42">
        <f>E43/D43%</f>
        <v>98.2824290429043</v>
      </c>
      <c r="H43" s="43">
        <v>14700</v>
      </c>
      <c r="I43" s="38">
        <v>12725.99</v>
      </c>
      <c r="J43" s="38">
        <v>14700</v>
      </c>
      <c r="K43" s="38">
        <v>13657.63</v>
      </c>
      <c r="L43" s="39">
        <v>14700</v>
      </c>
      <c r="M43" s="45">
        <v>14695.91</v>
      </c>
      <c r="N43" s="43">
        <v>14700</v>
      </c>
      <c r="O43" s="38">
        <v>15472.97</v>
      </c>
      <c r="P43" s="38">
        <v>14700</v>
      </c>
      <c r="Q43" s="38">
        <v>16945.09</v>
      </c>
      <c r="R43" s="39">
        <v>19500</v>
      </c>
      <c r="S43" s="45">
        <v>18783.29</v>
      </c>
      <c r="T43" s="43">
        <v>19500</v>
      </c>
      <c r="U43" s="38">
        <v>18940</v>
      </c>
      <c r="V43" s="38">
        <v>19500</v>
      </c>
      <c r="W43" s="38">
        <v>19207</v>
      </c>
      <c r="X43" s="39">
        <v>19500</v>
      </c>
      <c r="Y43" s="45">
        <v>18470</v>
      </c>
      <c r="Z43" s="43"/>
      <c r="AA43" s="38"/>
      <c r="AB43" s="38"/>
      <c r="AC43" s="38"/>
      <c r="AD43" s="39"/>
      <c r="AE43" s="45"/>
      <c r="AF43" s="49"/>
      <c r="AG43" s="49"/>
      <c r="AH43" s="49"/>
      <c r="AI43" s="49"/>
      <c r="AJ43" s="49"/>
      <c r="AK43" s="49"/>
      <c r="AL43" s="57"/>
    </row>
    <row r="44" spans="1:38" ht="15.75">
      <c r="A44" s="22" t="s">
        <v>56</v>
      </c>
      <c r="B44" s="18" t="s">
        <v>22</v>
      </c>
      <c r="C44" s="18">
        <f>C46</f>
        <v>8640</v>
      </c>
      <c r="D44" s="39">
        <f>D46</f>
        <v>8640</v>
      </c>
      <c r="E44" s="39">
        <f aca="true" t="shared" si="12" ref="E44:Y44">E46</f>
        <v>5650</v>
      </c>
      <c r="F44" s="58">
        <f t="shared" si="4"/>
        <v>2990</v>
      </c>
      <c r="G44" s="60">
        <f t="shared" si="12"/>
        <v>65.39351851851852</v>
      </c>
      <c r="H44" s="39">
        <f t="shared" si="12"/>
        <v>1000</v>
      </c>
      <c r="I44" s="39">
        <f t="shared" si="12"/>
        <v>589</v>
      </c>
      <c r="J44" s="39">
        <f t="shared" si="12"/>
        <v>1000</v>
      </c>
      <c r="K44" s="39">
        <f t="shared" si="12"/>
        <v>835</v>
      </c>
      <c r="L44" s="39">
        <f t="shared" si="12"/>
        <v>1000</v>
      </c>
      <c r="M44" s="39">
        <f t="shared" si="12"/>
        <v>963</v>
      </c>
      <c r="N44" s="39">
        <f t="shared" si="12"/>
        <v>1000</v>
      </c>
      <c r="O44" s="39">
        <f t="shared" si="12"/>
        <v>453</v>
      </c>
      <c r="P44" s="39">
        <f t="shared" si="12"/>
        <v>1000</v>
      </c>
      <c r="Q44" s="39">
        <f t="shared" si="12"/>
        <v>412</v>
      </c>
      <c r="R44" s="39">
        <f t="shared" si="12"/>
        <v>1000</v>
      </c>
      <c r="S44" s="39">
        <f t="shared" si="12"/>
        <v>714</v>
      </c>
      <c r="T44" s="39">
        <f t="shared" si="12"/>
        <v>1000</v>
      </c>
      <c r="U44" s="39">
        <f t="shared" si="12"/>
        <v>787</v>
      </c>
      <c r="V44" s="39">
        <f t="shared" si="12"/>
        <v>1000</v>
      </c>
      <c r="W44" s="39">
        <f t="shared" si="12"/>
        <v>465</v>
      </c>
      <c r="X44" s="39">
        <f t="shared" si="12"/>
        <v>640</v>
      </c>
      <c r="Y44" s="39">
        <f t="shared" si="12"/>
        <v>432</v>
      </c>
      <c r="Z44" s="33"/>
      <c r="AA44" s="19"/>
      <c r="AB44" s="20"/>
      <c r="AC44" s="20"/>
      <c r="AD44" s="20"/>
      <c r="AE44" s="34"/>
      <c r="AF44" s="49"/>
      <c r="AG44" s="49"/>
      <c r="AH44" s="49"/>
      <c r="AI44" s="49"/>
      <c r="AJ44" s="49"/>
      <c r="AK44" s="49"/>
      <c r="AL44" s="57"/>
    </row>
    <row r="45" spans="1:38" ht="15.75">
      <c r="A45" s="11"/>
      <c r="B45" s="3" t="s">
        <v>11</v>
      </c>
      <c r="C45" s="3"/>
      <c r="D45" s="5">
        <f aca="true" t="shared" si="13" ref="D45:E47">H45+J45+L45+N45+P45+R45+T45+V45+X45+Z45+AB45+AD45+AF45+AH45+AJ45</f>
        <v>0</v>
      </c>
      <c r="E45" s="5">
        <f t="shared" si="13"/>
        <v>0</v>
      </c>
      <c r="F45" s="58">
        <f t="shared" si="4"/>
        <v>0</v>
      </c>
      <c r="G45" s="25"/>
      <c r="H45" s="28"/>
      <c r="I45" s="4"/>
      <c r="J45" s="16"/>
      <c r="K45" s="4"/>
      <c r="L45" s="16"/>
      <c r="M45" s="29"/>
      <c r="N45" s="28"/>
      <c r="O45" s="4"/>
      <c r="P45" s="16"/>
      <c r="Q45" s="4"/>
      <c r="R45" s="16"/>
      <c r="S45" s="29"/>
      <c r="T45" s="28"/>
      <c r="U45" s="4"/>
      <c r="V45" s="16"/>
      <c r="W45" s="4"/>
      <c r="X45" s="16"/>
      <c r="Y45" s="29"/>
      <c r="Z45" s="28"/>
      <c r="AA45" s="4"/>
      <c r="AB45" s="16"/>
      <c r="AC45" s="4"/>
      <c r="AD45" s="16"/>
      <c r="AE45" s="29"/>
      <c r="AF45" s="51"/>
      <c r="AG45" s="49"/>
      <c r="AH45" s="49"/>
      <c r="AI45" s="49"/>
      <c r="AJ45" s="49"/>
      <c r="AK45" s="49"/>
      <c r="AL45" s="57"/>
    </row>
    <row r="46" spans="1:38" ht="17.25" customHeight="1">
      <c r="A46" s="11" t="s">
        <v>57</v>
      </c>
      <c r="B46" s="3" t="s">
        <v>43</v>
      </c>
      <c r="C46" s="3">
        <v>8640</v>
      </c>
      <c r="D46" s="5">
        <f t="shared" si="13"/>
        <v>8640</v>
      </c>
      <c r="E46" s="5">
        <f t="shared" si="13"/>
        <v>5650</v>
      </c>
      <c r="F46" s="58">
        <f t="shared" si="4"/>
        <v>2990</v>
      </c>
      <c r="G46" s="36">
        <f>E46/D46%</f>
        <v>65.39351851851852</v>
      </c>
      <c r="H46" s="28">
        <v>1000</v>
      </c>
      <c r="I46" s="4">
        <v>589</v>
      </c>
      <c r="J46" s="16">
        <v>1000</v>
      </c>
      <c r="K46" s="4">
        <v>835</v>
      </c>
      <c r="L46" s="16">
        <v>1000</v>
      </c>
      <c r="M46" s="29">
        <v>963</v>
      </c>
      <c r="N46" s="28">
        <v>1000</v>
      </c>
      <c r="O46" s="4">
        <v>453</v>
      </c>
      <c r="P46" s="16">
        <v>1000</v>
      </c>
      <c r="Q46" s="4">
        <v>412</v>
      </c>
      <c r="R46" s="16">
        <v>1000</v>
      </c>
      <c r="S46" s="29">
        <v>714</v>
      </c>
      <c r="T46" s="28">
        <v>1000</v>
      </c>
      <c r="U46" s="4">
        <v>787</v>
      </c>
      <c r="V46" s="16">
        <v>1000</v>
      </c>
      <c r="W46" s="4">
        <v>465</v>
      </c>
      <c r="X46" s="16">
        <v>640</v>
      </c>
      <c r="Y46" s="29">
        <v>432</v>
      </c>
      <c r="Z46" s="28"/>
      <c r="AA46" s="4"/>
      <c r="AB46" s="16"/>
      <c r="AC46" s="4"/>
      <c r="AD46" s="16"/>
      <c r="AE46" s="29"/>
      <c r="AF46" s="51"/>
      <c r="AG46" s="49"/>
      <c r="AH46" s="49"/>
      <c r="AI46" s="49"/>
      <c r="AJ46" s="49"/>
      <c r="AK46" s="49"/>
      <c r="AL46" s="57"/>
    </row>
    <row r="47" spans="1:38" ht="31.5">
      <c r="A47" s="40" t="s">
        <v>58</v>
      </c>
      <c r="B47" s="41" t="s">
        <v>61</v>
      </c>
      <c r="C47" s="41">
        <v>2750</v>
      </c>
      <c r="D47" s="39">
        <f t="shared" si="13"/>
        <v>2750</v>
      </c>
      <c r="E47" s="39">
        <f t="shared" si="13"/>
        <v>2010.44</v>
      </c>
      <c r="F47" s="58">
        <f t="shared" si="4"/>
        <v>739.56</v>
      </c>
      <c r="G47" s="42">
        <f>E47/D47%</f>
        <v>73.1069090909091</v>
      </c>
      <c r="H47" s="43"/>
      <c r="I47" s="38"/>
      <c r="J47" s="38">
        <v>2750</v>
      </c>
      <c r="K47" s="38">
        <v>1230.44</v>
      </c>
      <c r="L47" s="38"/>
      <c r="M47" s="45"/>
      <c r="N47" s="43"/>
      <c r="O47" s="38"/>
      <c r="P47" s="38"/>
      <c r="Q47" s="38"/>
      <c r="R47" s="38"/>
      <c r="S47" s="45">
        <v>780</v>
      </c>
      <c r="T47" s="43"/>
      <c r="U47" s="38"/>
      <c r="V47" s="38"/>
      <c r="W47" s="38"/>
      <c r="X47" s="38"/>
      <c r="Y47" s="45"/>
      <c r="Z47" s="43"/>
      <c r="AA47" s="38"/>
      <c r="AB47" s="38"/>
      <c r="AC47" s="38"/>
      <c r="AD47" s="38"/>
      <c r="AE47" s="45"/>
      <c r="AF47" s="51"/>
      <c r="AG47" s="49"/>
      <c r="AH47" s="49"/>
      <c r="AI47" s="49"/>
      <c r="AJ47" s="49"/>
      <c r="AK47" s="49"/>
      <c r="AL47" s="57"/>
    </row>
    <row r="48" spans="1:38" ht="16.5" thickBot="1">
      <c r="A48" s="11"/>
      <c r="B48" s="3" t="s">
        <v>6</v>
      </c>
      <c r="C48" s="5">
        <f>C9+C10+C11+C24+C30+C42+C43+C44+C47</f>
        <v>6319744</v>
      </c>
      <c r="D48" s="5">
        <f>D9+D10+D11+D24+D30+D42+D43+D44+D47</f>
        <v>4789409.62</v>
      </c>
      <c r="E48" s="5">
        <f>E9+E10+E11+E24+E30+E42+E43+E44+E47</f>
        <v>4182733.1399999997</v>
      </c>
      <c r="F48" s="58">
        <f t="shared" si="4"/>
        <v>606676.4800000004</v>
      </c>
      <c r="G48" s="36">
        <f>E48/D48%</f>
        <v>87.33295900466328</v>
      </c>
      <c r="H48" s="35">
        <f>H9+H10+H11+H24+H30+H42+H43++H44+H47</f>
        <v>475377</v>
      </c>
      <c r="I48" s="35">
        <f aca="true" t="shared" si="14" ref="I48:AE48">I9+I10+I11+I24+I30+I42+I43++I44+I47</f>
        <v>445562.12</v>
      </c>
      <c r="J48" s="35">
        <f t="shared" si="14"/>
        <v>481654</v>
      </c>
      <c r="K48" s="35">
        <f t="shared" si="14"/>
        <v>459490.91000000003</v>
      </c>
      <c r="L48" s="35">
        <f t="shared" si="14"/>
        <v>476900.47</v>
      </c>
      <c r="M48" s="35">
        <f t="shared" si="14"/>
        <v>464458.23</v>
      </c>
      <c r="N48" s="35">
        <f t="shared" si="14"/>
        <v>454320.03</v>
      </c>
      <c r="O48" s="35">
        <f t="shared" si="14"/>
        <v>470623.96</v>
      </c>
      <c r="P48" s="35">
        <f t="shared" si="14"/>
        <v>433420.03</v>
      </c>
      <c r="Q48" s="35">
        <f t="shared" si="14"/>
        <v>441655.56000000006</v>
      </c>
      <c r="R48" s="35">
        <f t="shared" si="14"/>
        <v>537920.03</v>
      </c>
      <c r="S48" s="35">
        <f t="shared" si="14"/>
        <v>476735.37</v>
      </c>
      <c r="T48" s="35">
        <f t="shared" si="14"/>
        <v>524500</v>
      </c>
      <c r="U48" s="35">
        <f t="shared" si="14"/>
        <v>500151.53</v>
      </c>
      <c r="V48" s="35">
        <f t="shared" si="14"/>
        <v>518520.03</v>
      </c>
      <c r="W48" s="35">
        <f t="shared" si="14"/>
        <v>492690.93</v>
      </c>
      <c r="X48" s="35">
        <f t="shared" si="14"/>
        <v>886798.03</v>
      </c>
      <c r="Y48" s="35">
        <f t="shared" si="14"/>
        <v>431364.53</v>
      </c>
      <c r="Z48" s="35">
        <f t="shared" si="14"/>
        <v>0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5">
        <f t="shared" si="14"/>
        <v>0</v>
      </c>
      <c r="AE48" s="35">
        <f t="shared" si="14"/>
        <v>0</v>
      </c>
      <c r="AF48" s="50"/>
      <c r="AG48" s="50"/>
      <c r="AH48" s="50"/>
      <c r="AI48" s="50"/>
      <c r="AJ48" s="50"/>
      <c r="AK48" s="50"/>
      <c r="AL48" s="57"/>
    </row>
    <row r="49" spans="1:13" ht="15.75">
      <c r="A49" s="6"/>
      <c r="B49" s="1"/>
      <c r="C49" s="1"/>
      <c r="D49" s="1"/>
      <c r="E49" s="1"/>
      <c r="F49" s="1"/>
      <c r="G49" s="7"/>
      <c r="H49" s="1"/>
      <c r="I49" s="1"/>
      <c r="J49" s="1"/>
      <c r="K49" s="1"/>
      <c r="L49" s="1"/>
      <c r="M49" s="1"/>
    </row>
    <row r="50" spans="1:13" ht="16.5" customHeight="1">
      <c r="A50" s="6"/>
      <c r="B50" s="1" t="s">
        <v>59</v>
      </c>
      <c r="C50" s="1"/>
      <c r="D50" s="1"/>
      <c r="E50" s="1"/>
      <c r="F50" s="1"/>
      <c r="G50" s="8"/>
      <c r="H50" s="1"/>
      <c r="I50" s="1" t="s">
        <v>60</v>
      </c>
      <c r="J50" s="1"/>
      <c r="K50" s="1"/>
      <c r="L50" s="1"/>
      <c r="M50" s="1"/>
    </row>
    <row r="51" spans="1:13" ht="15.75">
      <c r="A51" s="6"/>
      <c r="B51" s="1"/>
      <c r="C51" s="1"/>
      <c r="D51" s="1"/>
      <c r="E51" s="1"/>
      <c r="F51" s="1"/>
      <c r="G51" s="9" t="s">
        <v>42</v>
      </c>
      <c r="H51" s="1"/>
      <c r="I51" s="1"/>
      <c r="J51" s="1"/>
      <c r="K51" s="1"/>
      <c r="L51" s="1"/>
      <c r="M51" s="1"/>
    </row>
    <row r="52" spans="1:13" ht="15.75">
      <c r="A52" s="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38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40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V7:W7"/>
    <mergeCell ref="Z7:AA7"/>
    <mergeCell ref="AB7:AC7"/>
    <mergeCell ref="D6:G7"/>
    <mergeCell ref="L7:M7"/>
    <mergeCell ref="X7:Y7"/>
    <mergeCell ref="AF7:AG7"/>
    <mergeCell ref="AH7:AI7"/>
    <mergeCell ref="AJ7:AK7"/>
    <mergeCell ref="H7:I7"/>
    <mergeCell ref="J7:K7"/>
    <mergeCell ref="N7:O7"/>
    <mergeCell ref="P7:Q7"/>
    <mergeCell ref="AD7:AE7"/>
    <mergeCell ref="R7:S7"/>
    <mergeCell ref="T7:U7"/>
    <mergeCell ref="L1:M1"/>
    <mergeCell ref="A2:M2"/>
    <mergeCell ref="A3:M3"/>
    <mergeCell ref="A4:M4"/>
    <mergeCell ref="A6:A8"/>
    <mergeCell ref="B6:B8"/>
    <mergeCell ref="C6:C7"/>
    <mergeCell ref="H6:M6"/>
  </mergeCells>
  <printOptions/>
  <pageMargins left="0" right="0" top="0" bottom="0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Пользователь Windows</cp:lastModifiedBy>
  <cp:lastPrinted>2019-03-26T12:32:48Z</cp:lastPrinted>
  <dcterms:created xsi:type="dcterms:W3CDTF">2016-03-28T07:13:45Z</dcterms:created>
  <dcterms:modified xsi:type="dcterms:W3CDTF">2019-10-08T11:16:34Z</dcterms:modified>
  <cp:category/>
  <cp:version/>
  <cp:contentType/>
  <cp:contentStatus/>
</cp:coreProperties>
</file>