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32760" yWindow="32760" windowWidth="19200" windowHeight="12180"/>
  </bookViews>
  <sheets>
    <sheet name="2019" sheetId="3" r:id="rId1"/>
    <sheet name="Лист1" sheetId="4" r:id="rId2"/>
  </sheets>
  <calcPr calcId="125725"/>
</workbook>
</file>

<file path=xl/calcChain.xml><?xml version="1.0" encoding="utf-8"?>
<calcChain xmlns="http://schemas.openxmlformats.org/spreadsheetml/2006/main">
  <c r="E84" i="3"/>
  <c r="E47"/>
  <c r="E19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H30"/>
  <c r="D44"/>
  <c r="E44"/>
  <c r="D43"/>
  <c r="D42"/>
  <c r="D41"/>
  <c r="D40"/>
  <c r="D36"/>
  <c r="D35"/>
  <c r="D33"/>
  <c r="D27"/>
  <c r="E27"/>
  <c r="D28"/>
  <c r="E28"/>
  <c r="D26"/>
  <c r="AC13"/>
  <c r="AA13"/>
  <c r="Y13"/>
  <c r="W13"/>
  <c r="U13"/>
  <c r="S13"/>
  <c r="Q13"/>
  <c r="O13"/>
  <c r="M13"/>
  <c r="K13"/>
  <c r="G13"/>
  <c r="D12"/>
  <c r="D11"/>
  <c r="AB13"/>
  <c r="Z13"/>
  <c r="X13"/>
  <c r="V13"/>
  <c r="T13"/>
  <c r="R13"/>
  <c r="P13"/>
  <c r="N13"/>
  <c r="L13"/>
  <c r="J13"/>
  <c r="AB24"/>
  <c r="AA24"/>
  <c r="Z24"/>
  <c r="Y24"/>
  <c r="Y10"/>
  <c r="X24"/>
  <c r="W24"/>
  <c r="V24"/>
  <c r="U24"/>
  <c r="U10"/>
  <c r="T24"/>
  <c r="S24"/>
  <c r="R24"/>
  <c r="Q24"/>
  <c r="Q10"/>
  <c r="P24"/>
  <c r="O24"/>
  <c r="N24"/>
  <c r="M24"/>
  <c r="M10"/>
  <c r="L24"/>
  <c r="K24"/>
  <c r="J24"/>
  <c r="I24"/>
  <c r="H24"/>
  <c r="G24"/>
  <c r="F24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C59"/>
  <c r="C58"/>
  <c r="C57"/>
  <c r="C56"/>
  <c r="C55"/>
  <c r="C54"/>
  <c r="C53"/>
  <c r="C52"/>
  <c r="C51"/>
  <c r="C50"/>
  <c r="C49"/>
  <c r="C42"/>
  <c r="C41"/>
  <c r="C40"/>
  <c r="C39"/>
  <c r="E39"/>
  <c r="C36"/>
  <c r="C35"/>
  <c r="C33"/>
  <c r="C29"/>
  <c r="C26"/>
  <c r="C24"/>
  <c r="C23"/>
  <c r="C22"/>
  <c r="C21"/>
  <c r="C20"/>
  <c r="C18"/>
  <c r="E18"/>
  <c r="C17"/>
  <c r="C16"/>
  <c r="C15"/>
  <c r="C12"/>
  <c r="C11"/>
  <c r="D83"/>
  <c r="E83"/>
  <c r="D82"/>
  <c r="D81"/>
  <c r="E81"/>
  <c r="D80"/>
  <c r="D79"/>
  <c r="E79"/>
  <c r="D78"/>
  <c r="D77"/>
  <c r="E77"/>
  <c r="D76"/>
  <c r="D75"/>
  <c r="E75"/>
  <c r="D74"/>
  <c r="D73"/>
  <c r="E73"/>
  <c r="D72"/>
  <c r="D71"/>
  <c r="E71"/>
  <c r="D70"/>
  <c r="D69"/>
  <c r="E69"/>
  <c r="D68"/>
  <c r="D67"/>
  <c r="E67"/>
  <c r="D66"/>
  <c r="D65"/>
  <c r="E65"/>
  <c r="D64"/>
  <c r="D63"/>
  <c r="E63"/>
  <c r="D62"/>
  <c r="D61"/>
  <c r="E61"/>
  <c r="D59"/>
  <c r="E59"/>
  <c r="D58"/>
  <c r="E58"/>
  <c r="D57"/>
  <c r="E57"/>
  <c r="D56"/>
  <c r="E56"/>
  <c r="D55"/>
  <c r="E55"/>
  <c r="D54"/>
  <c r="E54"/>
  <c r="D53"/>
  <c r="E53"/>
  <c r="D52"/>
  <c r="E52"/>
  <c r="D50"/>
  <c r="E50"/>
  <c r="D49"/>
  <c r="E49"/>
  <c r="L41" i="4"/>
  <c r="J41"/>
  <c r="L15"/>
  <c r="J15"/>
  <c r="L5"/>
  <c r="J5"/>
  <c r="O37"/>
  <c r="N37"/>
  <c r="O36"/>
  <c r="O41"/>
  <c r="N36"/>
  <c r="N41"/>
  <c r="O11"/>
  <c r="N11"/>
  <c r="O10"/>
  <c r="N10"/>
  <c r="O9"/>
  <c r="N9"/>
  <c r="O8"/>
  <c r="N8"/>
  <c r="O7"/>
  <c r="O15"/>
  <c r="N7"/>
  <c r="N15"/>
  <c r="O4"/>
  <c r="N4"/>
  <c r="O3"/>
  <c r="O5"/>
  <c r="O43"/>
  <c r="N3"/>
  <c r="N5"/>
  <c r="N43"/>
  <c r="O2"/>
  <c r="N2"/>
  <c r="H5"/>
  <c r="F5"/>
  <c r="H41"/>
  <c r="Q41"/>
  <c r="F41"/>
  <c r="H15"/>
  <c r="F15"/>
  <c r="AC60" i="3"/>
  <c r="AC51"/>
  <c r="Y8"/>
  <c r="X8"/>
  <c r="Y48"/>
  <c r="X48"/>
  <c r="D46"/>
  <c r="E46"/>
  <c r="D45"/>
  <c r="E45"/>
  <c r="D23"/>
  <c r="D22"/>
  <c r="E22"/>
  <c r="D21"/>
  <c r="D20"/>
  <c r="E20"/>
  <c r="D17"/>
  <c r="E17"/>
  <c r="D16"/>
  <c r="D15"/>
  <c r="D9"/>
  <c r="C9"/>
  <c r="W8"/>
  <c r="D29"/>
  <c r="F8"/>
  <c r="G8"/>
  <c r="I8"/>
  <c r="J8"/>
  <c r="K8"/>
  <c r="L8"/>
  <c r="M8"/>
  <c r="N8"/>
  <c r="O8"/>
  <c r="P8"/>
  <c r="Q8"/>
  <c r="R8"/>
  <c r="S8"/>
  <c r="T8"/>
  <c r="U8"/>
  <c r="V8"/>
  <c r="F19"/>
  <c r="F13"/>
  <c r="H19"/>
  <c r="H13"/>
  <c r="I19"/>
  <c r="I13"/>
  <c r="F32"/>
  <c r="G32"/>
  <c r="J32"/>
  <c r="J30"/>
  <c r="I34"/>
  <c r="I30"/>
  <c r="K34"/>
  <c r="F37"/>
  <c r="C37"/>
  <c r="G37"/>
  <c r="D37"/>
  <c r="G38"/>
  <c r="K38"/>
  <c r="F48"/>
  <c r="G48"/>
  <c r="H48"/>
  <c r="I48"/>
  <c r="K48"/>
  <c r="C48"/>
  <c r="C60"/>
  <c r="E60"/>
  <c r="D51"/>
  <c r="D38"/>
  <c r="D8"/>
  <c r="E8"/>
  <c r="C8"/>
  <c r="V10"/>
  <c r="N10"/>
  <c r="Q85"/>
  <c r="N85"/>
  <c r="G30"/>
  <c r="G10"/>
  <c r="G85"/>
  <c r="E37"/>
  <c r="K30"/>
  <c r="F30"/>
  <c r="F10"/>
  <c r="E9"/>
  <c r="D13"/>
  <c r="E21"/>
  <c r="E62"/>
  <c r="E64"/>
  <c r="E66"/>
  <c r="E68"/>
  <c r="E70"/>
  <c r="E72"/>
  <c r="E74"/>
  <c r="E76"/>
  <c r="E78"/>
  <c r="E80"/>
  <c r="E82"/>
  <c r="C13"/>
  <c r="E13"/>
  <c r="O10"/>
  <c r="R10"/>
  <c r="Z10"/>
  <c r="E33"/>
  <c r="E36"/>
  <c r="O85"/>
  <c r="E26"/>
  <c r="E35"/>
  <c r="I10"/>
  <c r="K10"/>
  <c r="K85"/>
  <c r="J10"/>
  <c r="C32"/>
  <c r="E11"/>
  <c r="AC10"/>
  <c r="D24"/>
  <c r="E24"/>
  <c r="E40"/>
  <c r="H10"/>
  <c r="H85"/>
  <c r="L10"/>
  <c r="P10"/>
  <c r="T10"/>
  <c r="X10"/>
  <c r="AB10"/>
  <c r="AB85"/>
  <c r="E12"/>
  <c r="W10"/>
  <c r="W85"/>
  <c r="AA10"/>
  <c r="AA85"/>
  <c r="D32"/>
  <c r="E32"/>
  <c r="D34"/>
  <c r="E34"/>
  <c r="E41"/>
  <c r="F85"/>
  <c r="C30"/>
  <c r="C10"/>
  <c r="E10"/>
  <c r="J85"/>
  <c r="Z85"/>
  <c r="E38"/>
  <c r="V85"/>
  <c r="P85"/>
  <c r="S10"/>
  <c r="S85"/>
  <c r="U85"/>
  <c r="M85"/>
  <c r="Y85"/>
  <c r="L85"/>
  <c r="I85"/>
  <c r="D48"/>
  <c r="E48"/>
  <c r="E51"/>
  <c r="D30"/>
  <c r="E30"/>
  <c r="E85"/>
</calcChain>
</file>

<file path=xl/sharedStrings.xml><?xml version="1.0" encoding="utf-8"?>
<sst xmlns="http://schemas.openxmlformats.org/spreadsheetml/2006/main" count="276" uniqueCount="178">
  <si>
    <t>№ з/п</t>
  </si>
  <si>
    <t>Назва видатків</t>
  </si>
  <si>
    <t>план</t>
  </si>
  <si>
    <t>виконано</t>
  </si>
  <si>
    <t>лютий</t>
  </si>
  <si>
    <t>березень</t>
  </si>
  <si>
    <t>тис.грн.</t>
  </si>
  <si>
    <t>Заробітна плата</t>
  </si>
  <si>
    <t>Нарахування на оплату праці</t>
  </si>
  <si>
    <t>Предмети, матеріали - всього</t>
  </si>
  <si>
    <t>з них</t>
  </si>
  <si>
    <t>паливо-мастильні матеріали</t>
  </si>
  <si>
    <t>запчастини</t>
  </si>
  <si>
    <t>господарчі товари</t>
  </si>
  <si>
    <t>меблі</t>
  </si>
  <si>
    <t>інші (крупні суми розшифрувати)</t>
  </si>
  <si>
    <t>3.2</t>
  </si>
  <si>
    <t>4</t>
  </si>
  <si>
    <t>Оплата комунальних послуг - всього</t>
  </si>
  <si>
    <t>теплопостачання</t>
  </si>
  <si>
    <t>електроенергія</t>
  </si>
  <si>
    <t>водопостачання</t>
  </si>
  <si>
    <t>газопостачання</t>
  </si>
  <si>
    <t>5</t>
  </si>
  <si>
    <t>Оплата послуг (крім комунальних) - всього</t>
  </si>
  <si>
    <t>6</t>
  </si>
  <si>
    <t>Трансферти населенню -  всього</t>
  </si>
  <si>
    <t>ВСЬОГО</t>
  </si>
  <si>
    <t>Послуги Укртелекома</t>
  </si>
  <si>
    <t>Послуги Інтернету</t>
  </si>
  <si>
    <t>Окремі заходи по реалізації державних (регіональних) програм, не віднесені до заходів розвитку</t>
  </si>
  <si>
    <t>квітень</t>
  </si>
  <si>
    <t>травень</t>
  </si>
  <si>
    <t>червень</t>
  </si>
  <si>
    <t>Х</t>
  </si>
  <si>
    <t>періодичні видання</t>
  </si>
  <si>
    <t>Послуги перевезення</t>
  </si>
  <si>
    <t>Вивезення ТПВ</t>
  </si>
  <si>
    <t xml:space="preserve">Послуги з технічного обслуговування та ремонту оргтехніки та подовження ліцензій </t>
  </si>
  <si>
    <t>7</t>
  </si>
  <si>
    <t>Видатки на відрядження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</si>
  <si>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</si>
  <si>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</si>
  <si>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</si>
  <si>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</si>
  <si>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</si>
  <si>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</si>
  <si>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</si>
  <si>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</si>
  <si>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</si>
  <si>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</si>
  <si>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</si>
  <si>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</si>
  <si>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</si>
  <si>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</si>
  <si>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</si>
  <si>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</si>
  <si>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</si>
  <si>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</si>
  <si>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</si>
  <si>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28</t>
  </si>
  <si>
    <t>по Управлінню соціального захисту населення Павлоградської міської ради</t>
  </si>
  <si>
    <t>липень</t>
  </si>
  <si>
    <t>серпень</t>
  </si>
  <si>
    <t>вересень</t>
  </si>
  <si>
    <t>КФК 0810160 "Керівництво і управління у відповідній сфері у містах (місті Києві), селищах, селах, об'єднаних територіальних громадахсфері соціального захисту м.Павлоград"</t>
  </si>
  <si>
    <t xml:space="preserve">0813011   Надання пільг на оплату житлово-комунальних послуг окремим категоріям громадян відповідно до законодавства </t>
  </si>
  <si>
    <t>0813012  Надання субсидій населенню для відшкодування витрат на оплату житлово-комунальних послуг</t>
  </si>
  <si>
    <t>0813021  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</si>
  <si>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0813031 Надання інших пільг окремим категоріям громадян відповідно до законодавства</t>
  </si>
  <si>
    <t>0813032 Надання пільг окремим категоріям громадян з оплати послуг зв'язку</t>
  </si>
  <si>
    <t>0813033 Компенсаційні виплати на пільговий проїзд автомобільним транспортом окремим категоріям громадян</t>
  </si>
  <si>
    <t>0813035 Компенсаційні виплати за пільговий проїзд окремих категорій громадян на залізничному транспорті</t>
  </si>
  <si>
    <t>0813041 Надання допомоги у зв'язку з вагітністю і пологами</t>
  </si>
  <si>
    <t>0813042 Надання допомоги при усиновленні дитини</t>
  </si>
  <si>
    <t>0813043 Надання допомоги при народженні дитини</t>
  </si>
  <si>
    <t>0813044 Надання допомоги на дітей, над якими встановлено опіку чи піклування</t>
  </si>
  <si>
    <t>0813045 Надання допомоги на дітей одиноким матерям</t>
  </si>
  <si>
    <t>0813046 Надання тимчасової державної допомоги дітям</t>
  </si>
  <si>
    <t>0813047 Надання державної соціальної допомоги малозабезпеченим сім’ям</t>
  </si>
  <si>
    <t>0813081 Надання державної соціальної допомоги особам з інвалідністю з дитинства та дітям з інвалідністю</t>
  </si>
  <si>
    <t>0813082 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</si>
  <si>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0813083 Надання допомоги по догляду за особами з інвалідністю I чи II групи внаслідок психічного розладу</t>
  </si>
  <si>
    <t>0813084 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</si>
  <si>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 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</si>
  <si>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0813160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</si>
  <si>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0813191 Інші видатки на соціальний захист ветеранів війни та праці</t>
  </si>
  <si>
    <t>0813230 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оплату послуг із здійснення патронату над дитиною та виплата соціальної допомоги на утримання дитини в сім’ї патронатного вихователя</t>
  </si>
  <si>
    <t>0813242 Інші заходи у сфері соціального захисту і соціального забезпечення</t>
  </si>
  <si>
    <t>КФК 0813210 "Організація та проведення громадських робіт"</t>
  </si>
  <si>
    <t>Разом допомоги</t>
  </si>
  <si>
    <t>0813022  Надання субсидій населенню для відшкодування витрат на придбання твердого та рідкого пічного побутового палива і скрапленого газу</t>
  </si>
  <si>
    <t>електричні</t>
  </si>
  <si>
    <t>Послуги тех.обсл.протипожеж.сигнал.</t>
  </si>
  <si>
    <t>Послуги з інвентариз. Будівлі та експ.оц.земельн.діл.</t>
  </si>
  <si>
    <t>Інші поточні видатки (судовий збір)</t>
  </si>
  <si>
    <t>29</t>
  </si>
  <si>
    <t>0813049 Відшкодування послуги з догляду до дитиною до трьох років "муніціпальна няня"</t>
  </si>
  <si>
    <t>813087 Надання допомогина дітей, які виховуються у багатодітних сім'ях</t>
  </si>
  <si>
    <t>1.1</t>
  </si>
  <si>
    <t>2</t>
  </si>
  <si>
    <t>з них:</t>
  </si>
  <si>
    <t>2.1</t>
  </si>
  <si>
    <t>2.2</t>
  </si>
  <si>
    <t>2.3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</si>
  <si>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</si>
  <si>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</si>
  <si>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</si>
  <si>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</si>
  <si>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</si>
  <si>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</si>
  <si>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</si>
  <si>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</si>
  <si>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</si>
  <si>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2.4</t>
  </si>
  <si>
    <t>2.4.1</t>
  </si>
  <si>
    <t>2.4.2</t>
  </si>
  <si>
    <t>2.4.3</t>
  </si>
  <si>
    <t>2.4.4</t>
  </si>
  <si>
    <t>2.5</t>
  </si>
  <si>
    <t>2.5.1</t>
  </si>
  <si>
    <t>2.5.2</t>
  </si>
  <si>
    <t>2.5.3</t>
  </si>
  <si>
    <t>2.5.4</t>
  </si>
  <si>
    <t>2.5.5</t>
  </si>
  <si>
    <t>2.5.6</t>
  </si>
  <si>
    <t>2.5.7</t>
  </si>
  <si>
    <t>2.6</t>
  </si>
  <si>
    <t>2.7</t>
  </si>
  <si>
    <t>2.8</t>
  </si>
  <si>
    <t>3</t>
  </si>
  <si>
    <t>3.1</t>
  </si>
  <si>
    <t>КФК 0810170 "Підвищення кваліфікації депутатів місцевих рад та посадових осіб місцевого самоврядування"</t>
  </si>
  <si>
    <t>2.5.8</t>
  </si>
  <si>
    <t>2.5.9</t>
  </si>
  <si>
    <t>Послуги з установки металопласткової перегородки</t>
  </si>
  <si>
    <t>Послуги з протипожежної обробки даху</t>
  </si>
  <si>
    <t>30</t>
  </si>
  <si>
    <t>813221 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</si>
  <si>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27</t>
  </si>
  <si>
    <t>31</t>
  </si>
  <si>
    <t>0813192  Надання фінансової підтримки громадським організаціям ветеранів і осіб з інвалідністю, діяльність яких має соціальну спрямованість</t>
  </si>
  <si>
    <t>32</t>
  </si>
  <si>
    <t xml:space="preserve">0817691 Виконання заходів за рахунок цільових фондів, утворених Верховною радою Автономної Республіки Крим, органами місцевого самоврядування і 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
</t>
  </si>
  <si>
    <t>2.5.10</t>
  </si>
  <si>
    <t>Послуги з охорони об'єкту</t>
  </si>
  <si>
    <t>%                       виконання</t>
  </si>
  <si>
    <t>січень</t>
  </si>
  <si>
    <t>жовтень</t>
  </si>
  <si>
    <t>листопад</t>
  </si>
  <si>
    <t>грудень</t>
  </si>
  <si>
    <t>за  2019 рік</t>
  </si>
  <si>
    <t>33</t>
  </si>
  <si>
    <t xml:space="preserve">0813086 Допомога на дітей, хворих на тяжкі перинатальні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I типу (інсулінозалежний), гострі або хронічні захворювання нирок IV ступеня, на дитину, яка отримала тяжку травму, потребує трансплантації органу, потребує паліативної допомоги, яким не встановлена інвалідність
</t>
  </si>
  <si>
    <t>канцелярське приладдя, папір, бланки, марки</t>
  </si>
  <si>
    <t>2.5.11</t>
  </si>
  <si>
    <t>Послуги з ремонту меблів</t>
  </si>
  <si>
    <t>обладнання (монітори, системні блоки, принтера, кондиціонер, мобільні телефони)</t>
  </si>
  <si>
    <t>34</t>
  </si>
  <si>
    <t>0817413 Інші заходи у сфері автотранспорту</t>
  </si>
  <si>
    <t>35</t>
  </si>
  <si>
    <t>816083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позбавленихбатьківського піклування, осіб з їх числа</t>
  </si>
  <si>
    <t>план заг</t>
  </si>
  <si>
    <t>факт заг</t>
  </si>
  <si>
    <t>план спец</t>
  </si>
  <si>
    <t>факт спец</t>
  </si>
  <si>
    <t>терц.</t>
  </si>
  <si>
    <t>пл зг</t>
  </si>
  <si>
    <t>пл сп.</t>
  </si>
  <si>
    <t>фак сп</t>
  </si>
  <si>
    <t>всего пл</t>
  </si>
  <si>
    <t>всего фак</t>
  </si>
  <si>
    <t>X</t>
  </si>
  <si>
    <t>2.5.12</t>
  </si>
  <si>
    <t>Програмне забезпечення</t>
  </si>
  <si>
    <t>2.5.13</t>
  </si>
  <si>
    <t>Навчання з проведення тендерів</t>
  </si>
  <si>
    <t>Звіт про використання бюджетних коштів за  2019 рік</t>
  </si>
</sst>
</file>

<file path=xl/styles.xml><?xml version="1.0" encoding="utf-8"?>
<styleSheet xmlns="http://schemas.openxmlformats.org/spreadsheetml/2006/main">
  <numFmts count="1">
    <numFmt numFmtId="204" formatCode="0.0"/>
  </numFmts>
  <fonts count="20">
    <font>
      <sz val="10"/>
      <name val="Arial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u/>
      <sz val="10"/>
      <name val="Arial"/>
      <family val="2"/>
      <charset val="204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sz val="16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Border="1"/>
    <xf numFmtId="49" fontId="2" fillId="0" borderId="1" xfId="0" applyNumberFormat="1" applyFont="1" applyFill="1" applyBorder="1" applyAlignment="1">
      <alignment horizontal="left" vertical="top"/>
    </xf>
    <xf numFmtId="0" fontId="2" fillId="0" borderId="0" xfId="0" applyFont="1" applyFill="1"/>
    <xf numFmtId="0" fontId="0" fillId="0" borderId="0" xfId="0" applyFill="1"/>
    <xf numFmtId="49" fontId="3" fillId="0" borderId="1" xfId="0" applyNumberFormat="1" applyFont="1" applyFill="1" applyBorder="1" applyAlignment="1">
      <alignment horizontal="left" vertical="top"/>
    </xf>
    <xf numFmtId="204" fontId="0" fillId="0" borderId="0" xfId="0" applyNumberFormat="1" applyFill="1" applyAlignment="1">
      <alignment horizontal="right" vertical="top"/>
    </xf>
    <xf numFmtId="0" fontId="0" fillId="0" borderId="0" xfId="0" applyFill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204" fontId="0" fillId="0" borderId="0" xfId="0" applyNumberFormat="1" applyFill="1" applyBorder="1" applyAlignment="1">
      <alignment horizontal="right" vertical="top"/>
    </xf>
    <xf numFmtId="49" fontId="0" fillId="0" borderId="0" xfId="0" applyNumberForma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49" fontId="3" fillId="0" borderId="0" xfId="0" applyNumberFormat="1" applyFont="1" applyFill="1" applyAlignment="1">
      <alignment horizontal="left" vertical="top"/>
    </xf>
    <xf numFmtId="204" fontId="0" fillId="0" borderId="0" xfId="0" applyNumberFormat="1" applyFill="1"/>
    <xf numFmtId="0" fontId="3" fillId="0" borderId="1" xfId="0" applyFont="1" applyFill="1" applyBorder="1" applyAlignment="1">
      <alignment horizontal="left" vertical="top" wrapText="1"/>
    </xf>
    <xf numFmtId="49" fontId="0" fillId="0" borderId="0" xfId="0" applyNumberFormat="1" applyFill="1" applyBorder="1" applyAlignment="1">
      <alignment horizontal="left" vertical="top"/>
    </xf>
    <xf numFmtId="0" fontId="0" fillId="0" borderId="0" xfId="0" applyFill="1" applyBorder="1"/>
    <xf numFmtId="204" fontId="0" fillId="0" borderId="0" xfId="0" applyNumberFormat="1" applyFill="1" applyBorder="1"/>
    <xf numFmtId="0" fontId="0" fillId="0" borderId="1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/>
    <xf numFmtId="49" fontId="2" fillId="0" borderId="2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center"/>
    </xf>
    <xf numFmtId="204" fontId="0" fillId="0" borderId="1" xfId="0" applyNumberFormat="1" applyFill="1" applyBorder="1" applyAlignment="1">
      <alignment horizontal="center" vertical="center"/>
    </xf>
    <xf numFmtId="204" fontId="0" fillId="0" borderId="1" xfId="0" applyNumberFormat="1" applyFill="1" applyBorder="1" applyAlignment="1">
      <alignment horizontal="center" vertical="center" wrapText="1"/>
    </xf>
    <xf numFmtId="204" fontId="2" fillId="0" borderId="0" xfId="0" applyNumberFormat="1" applyFont="1" applyFill="1"/>
    <xf numFmtId="204" fontId="16" fillId="0" borderId="1" xfId="0" applyNumberFormat="1" applyFont="1" applyFill="1" applyBorder="1" applyAlignment="1">
      <alignment horizontal="right" vertical="top"/>
    </xf>
    <xf numFmtId="204" fontId="17" fillId="0" borderId="1" xfId="0" applyNumberFormat="1" applyFont="1" applyFill="1" applyBorder="1" applyAlignment="1">
      <alignment horizontal="right" vertical="top"/>
    </xf>
    <xf numFmtId="2" fontId="0" fillId="0" borderId="0" xfId="0" applyNumberFormat="1" applyFill="1"/>
    <xf numFmtId="2" fontId="0" fillId="0" borderId="0" xfId="0" applyNumberFormat="1" applyFill="1" applyBorder="1"/>
    <xf numFmtId="49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04" fontId="2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49" fontId="3" fillId="0" borderId="3" xfId="0" applyNumberFormat="1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 wrapText="1"/>
    </xf>
    <xf numFmtId="204" fontId="3" fillId="0" borderId="1" xfId="0" applyNumberFormat="1" applyFont="1" applyFill="1" applyBorder="1" applyAlignment="1">
      <alignment horizontal="center" vertical="center" wrapText="1"/>
    </xf>
    <xf numFmtId="204" fontId="0" fillId="0" borderId="0" xfId="0" applyNumberFormat="1" applyFill="1" applyBorder="1" applyAlignment="1">
      <alignment horizontal="left" vertical="top"/>
    </xf>
    <xf numFmtId="204" fontId="2" fillId="0" borderId="1" xfId="0" applyNumberFormat="1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left" vertical="top"/>
    </xf>
    <xf numFmtId="204" fontId="18" fillId="0" borderId="1" xfId="0" applyNumberFormat="1" applyFont="1" applyFill="1" applyBorder="1" applyAlignment="1">
      <alignment horizontal="right" vertical="top"/>
    </xf>
    <xf numFmtId="0" fontId="8" fillId="0" borderId="0" xfId="0" applyFont="1" applyFill="1"/>
    <xf numFmtId="49" fontId="2" fillId="0" borderId="0" xfId="0" applyNumberFormat="1" applyFont="1" applyFill="1" applyAlignment="1">
      <alignment horizontal="left" vertical="top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top"/>
    </xf>
    <xf numFmtId="204" fontId="16" fillId="0" borderId="2" xfId="0" applyNumberFormat="1" applyFont="1" applyFill="1" applyBorder="1" applyAlignment="1">
      <alignment horizontal="right" vertical="top"/>
    </xf>
    <xf numFmtId="204" fontId="17" fillId="0" borderId="2" xfId="0" applyNumberFormat="1" applyFont="1" applyFill="1" applyBorder="1" applyAlignment="1">
      <alignment horizontal="right" vertical="top"/>
    </xf>
    <xf numFmtId="204" fontId="18" fillId="0" borderId="2" xfId="0" applyNumberFormat="1" applyFont="1" applyFill="1" applyBorder="1" applyAlignment="1">
      <alignment horizontal="right" vertical="top"/>
    </xf>
    <xf numFmtId="204" fontId="0" fillId="0" borderId="1" xfId="0" applyNumberFormat="1" applyFill="1" applyBorder="1" applyAlignment="1">
      <alignment horizontal="right" vertical="top"/>
    </xf>
    <xf numFmtId="204" fontId="2" fillId="0" borderId="1" xfId="0" applyNumberFormat="1" applyFont="1" applyFill="1" applyBorder="1" applyAlignment="1">
      <alignment horizontal="right" vertical="top"/>
    </xf>
    <xf numFmtId="204" fontId="3" fillId="0" borderId="1" xfId="0" applyNumberFormat="1" applyFont="1" applyFill="1" applyBorder="1" applyAlignment="1">
      <alignment horizontal="right" vertical="top"/>
    </xf>
    <xf numFmtId="204" fontId="8" fillId="0" borderId="1" xfId="0" applyNumberFormat="1" applyFont="1" applyFill="1" applyBorder="1" applyAlignment="1">
      <alignment horizontal="right" vertical="top"/>
    </xf>
    <xf numFmtId="2" fontId="3" fillId="0" borderId="1" xfId="0" applyNumberFormat="1" applyFont="1" applyFill="1" applyBorder="1" applyAlignment="1">
      <alignment horizontal="center" vertical="center"/>
    </xf>
    <xf numFmtId="204" fontId="3" fillId="0" borderId="1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left" vertical="top"/>
    </xf>
    <xf numFmtId="204" fontId="5" fillId="0" borderId="5" xfId="0" applyNumberFormat="1" applyFont="1" applyFill="1" applyBorder="1" applyAlignment="1">
      <alignment horizontal="right" vertical="top"/>
    </xf>
    <xf numFmtId="204" fontId="5" fillId="0" borderId="6" xfId="0" applyNumberFormat="1" applyFont="1" applyFill="1" applyBorder="1" applyAlignment="1">
      <alignment horizontal="right" vertical="top"/>
    </xf>
    <xf numFmtId="0" fontId="3" fillId="0" borderId="0" xfId="0" applyFont="1"/>
    <xf numFmtId="204" fontId="0" fillId="0" borderId="0" xfId="0" applyNumberFormat="1"/>
    <xf numFmtId="204" fontId="9" fillId="0" borderId="0" xfId="0" applyNumberFormat="1" applyFont="1"/>
    <xf numFmtId="204" fontId="9" fillId="0" borderId="0" xfId="0" applyNumberFormat="1" applyFont="1" applyFill="1"/>
    <xf numFmtId="204" fontId="10" fillId="0" borderId="0" xfId="0" applyNumberFormat="1" applyFont="1" applyFill="1"/>
    <xf numFmtId="204" fontId="11" fillId="2" borderId="0" xfId="0" applyNumberFormat="1" applyFont="1" applyFill="1"/>
    <xf numFmtId="204" fontId="9" fillId="0" borderId="0" xfId="0" applyNumberFormat="1" applyFont="1" applyFill="1" applyAlignment="1">
      <alignment horizontal="left" vertical="top"/>
    </xf>
    <xf numFmtId="204" fontId="12" fillId="0" borderId="0" xfId="0" applyNumberFormat="1" applyFont="1" applyFill="1" applyAlignment="1">
      <alignment horizontal="left" vertical="top"/>
    </xf>
    <xf numFmtId="204" fontId="9" fillId="0" borderId="0" xfId="0" applyNumberFormat="1" applyFont="1" applyFill="1" applyBorder="1" applyAlignment="1">
      <alignment horizontal="left" vertical="top"/>
    </xf>
    <xf numFmtId="204" fontId="9" fillId="0" borderId="0" xfId="0" applyNumberFormat="1" applyFont="1" applyFill="1" applyAlignment="1">
      <alignment horizontal="right" vertical="top"/>
    </xf>
    <xf numFmtId="204" fontId="12" fillId="0" borderId="0" xfId="0" applyNumberFormat="1" applyFont="1" applyFill="1" applyAlignment="1">
      <alignment horizontal="right" vertical="top"/>
    </xf>
    <xf numFmtId="204" fontId="9" fillId="0" borderId="0" xfId="0" applyNumberFormat="1" applyFont="1" applyFill="1" applyBorder="1" applyAlignment="1">
      <alignment horizontal="right" vertical="top"/>
    </xf>
    <xf numFmtId="0" fontId="2" fillId="3" borderId="0" xfId="0" applyFont="1" applyFill="1" applyAlignment="1">
      <alignment horizontal="left" vertical="top"/>
    </xf>
    <xf numFmtId="49" fontId="3" fillId="3" borderId="1" xfId="0" applyNumberFormat="1" applyFont="1" applyFill="1" applyBorder="1" applyAlignment="1">
      <alignment horizontal="left" vertical="top"/>
    </xf>
    <xf numFmtId="204" fontId="13" fillId="0" borderId="1" xfId="0" applyNumberFormat="1" applyFont="1" applyFill="1" applyBorder="1" applyAlignment="1">
      <alignment horizontal="right" vertical="top"/>
    </xf>
    <xf numFmtId="204" fontId="14" fillId="0" borderId="0" xfId="0" applyNumberFormat="1" applyFont="1" applyFill="1" applyAlignment="1">
      <alignment horizontal="left" vertical="top"/>
    </xf>
    <xf numFmtId="204" fontId="14" fillId="0" borderId="0" xfId="0" applyNumberFormat="1" applyFont="1" applyFill="1" applyBorder="1" applyAlignment="1">
      <alignment horizontal="left" vertical="top"/>
    </xf>
    <xf numFmtId="204" fontId="8" fillId="0" borderId="0" xfId="0" applyNumberFormat="1" applyFont="1" applyFill="1"/>
    <xf numFmtId="204" fontId="18" fillId="4" borderId="1" xfId="0" applyNumberFormat="1" applyFont="1" applyFill="1" applyBorder="1" applyAlignment="1">
      <alignment horizontal="right" vertical="top"/>
    </xf>
    <xf numFmtId="204" fontId="3" fillId="0" borderId="0" xfId="0" applyNumberFormat="1" applyFont="1" applyFill="1"/>
    <xf numFmtId="49" fontId="2" fillId="0" borderId="1" xfId="0" applyNumberFormat="1" applyFont="1" applyFill="1" applyBorder="1" applyAlignment="1">
      <alignment horizontal="left" vertical="top" wrapText="1"/>
    </xf>
    <xf numFmtId="204" fontId="19" fillId="0" borderId="1" xfId="0" applyNumberFormat="1" applyFont="1" applyFill="1" applyBorder="1" applyAlignment="1">
      <alignment horizontal="right" vertical="top"/>
    </xf>
    <xf numFmtId="204" fontId="17" fillId="0" borderId="7" xfId="0" applyNumberFormat="1" applyFont="1" applyFill="1" applyBorder="1" applyAlignment="1">
      <alignment horizontal="right" vertical="top"/>
    </xf>
    <xf numFmtId="204" fontId="17" fillId="0" borderId="3" xfId="0" applyNumberFormat="1" applyFont="1" applyFill="1" applyBorder="1" applyAlignment="1">
      <alignment horizontal="right" vertical="top"/>
    </xf>
    <xf numFmtId="204" fontId="17" fillId="0" borderId="9" xfId="0" applyNumberFormat="1" applyFont="1" applyFill="1" applyBorder="1" applyAlignment="1">
      <alignment horizontal="right" vertical="top"/>
    </xf>
    <xf numFmtId="204" fontId="0" fillId="0" borderId="3" xfId="0" applyNumberFormat="1" applyFill="1" applyBorder="1" applyAlignment="1">
      <alignment horizontal="right" vertical="top"/>
    </xf>
    <xf numFmtId="204" fontId="14" fillId="0" borderId="0" xfId="0" applyNumberFormat="1" applyFont="1" applyFill="1" applyAlignment="1">
      <alignment horizontal="right" vertical="top"/>
    </xf>
    <xf numFmtId="204" fontId="15" fillId="0" borderId="0" xfId="0" applyNumberFormat="1" applyFont="1" applyFill="1" applyAlignment="1">
      <alignment horizontal="left" vertical="top"/>
    </xf>
    <xf numFmtId="204" fontId="15" fillId="0" borderId="0" xfId="0" applyNumberFormat="1" applyFont="1" applyFill="1" applyAlignment="1">
      <alignment horizontal="right" vertical="top"/>
    </xf>
    <xf numFmtId="49" fontId="3" fillId="4" borderId="1" xfId="0" applyNumberFormat="1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 wrapText="1"/>
    </xf>
    <xf numFmtId="204" fontId="17" fillId="4" borderId="1" xfId="0" applyNumberFormat="1" applyFont="1" applyFill="1" applyBorder="1" applyAlignment="1">
      <alignment horizontal="right" vertical="top"/>
    </xf>
    <xf numFmtId="0" fontId="3" fillId="4" borderId="0" xfId="0" applyFont="1" applyFill="1"/>
    <xf numFmtId="49" fontId="5" fillId="0" borderId="10" xfId="0" applyNumberFormat="1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204" fontId="5" fillId="0" borderId="11" xfId="0" applyNumberFormat="1" applyFont="1" applyFill="1" applyBorder="1" applyAlignment="1">
      <alignment horizontal="right" vertical="top"/>
    </xf>
    <xf numFmtId="204" fontId="5" fillId="0" borderId="0" xfId="0" applyNumberFormat="1" applyFont="1" applyFill="1" applyAlignment="1">
      <alignment horizontal="left" vertical="top"/>
    </xf>
    <xf numFmtId="204" fontId="5" fillId="0" borderId="0" xfId="0" applyNumberFormat="1" applyFont="1" applyFill="1" applyAlignment="1">
      <alignment horizontal="right" vertical="top"/>
    </xf>
    <xf numFmtId="0" fontId="5" fillId="0" borderId="0" xfId="0" applyFont="1" applyFill="1"/>
    <xf numFmtId="204" fontId="3" fillId="0" borderId="7" xfId="0" applyNumberFormat="1" applyFont="1" applyFill="1" applyBorder="1" applyAlignment="1">
      <alignment horizontal="center" vertical="top"/>
    </xf>
    <xf numFmtId="204" fontId="0" fillId="0" borderId="7" xfId="0" applyNumberFormat="1" applyFill="1" applyBorder="1" applyAlignment="1">
      <alignment horizontal="center" vertical="top"/>
    </xf>
    <xf numFmtId="0" fontId="6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left" vertical="top"/>
    </xf>
    <xf numFmtId="204" fontId="0" fillId="0" borderId="1" xfId="0" applyNumberFormat="1" applyFill="1" applyBorder="1" applyAlignment="1">
      <alignment horizontal="center" vertical="top"/>
    </xf>
    <xf numFmtId="0" fontId="0" fillId="0" borderId="2" xfId="0" applyFill="1" applyBorder="1" applyAlignment="1">
      <alignment horizontal="center" vertical="top"/>
    </xf>
    <xf numFmtId="0" fontId="0" fillId="0" borderId="8" xfId="0" applyFill="1" applyBorder="1" applyAlignment="1">
      <alignment horizontal="center" vertical="top"/>
    </xf>
    <xf numFmtId="204" fontId="0" fillId="0" borderId="2" xfId="0" applyNumberFormat="1" applyFill="1" applyBorder="1" applyAlignment="1">
      <alignment horizontal="center" vertical="top"/>
    </xf>
    <xf numFmtId="204" fontId="0" fillId="0" borderId="8" xfId="0" applyNumberFormat="1" applyFill="1" applyBorder="1" applyAlignment="1">
      <alignment horizontal="center" vertical="top"/>
    </xf>
    <xf numFmtId="2" fontId="0" fillId="0" borderId="1" xfId="0" applyNumberForma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32"/>
  <sheetViews>
    <sheetView tabSelected="1" zoomScaleNormal="100" zoomScaleSheetLayoutView="98" workbookViewId="0">
      <selection activeCell="D86" sqref="D86"/>
    </sheetView>
  </sheetViews>
  <sheetFormatPr defaultRowHeight="25.5" customHeight="1"/>
  <cols>
    <col min="1" max="1" width="6" style="10" customWidth="1"/>
    <col min="2" max="2" width="41.42578125" style="11" customWidth="1"/>
    <col min="3" max="3" width="11.7109375" style="7" customWidth="1"/>
    <col min="4" max="4" width="11.28515625" style="7" customWidth="1"/>
    <col min="5" max="5" width="11.5703125" style="6" customWidth="1"/>
    <col min="6" max="6" width="8.7109375" style="6" customWidth="1"/>
    <col min="7" max="7" width="9" style="6" customWidth="1"/>
    <col min="8" max="8" width="8.42578125" style="6" customWidth="1"/>
    <col min="9" max="10" width="9" style="6" customWidth="1"/>
    <col min="11" max="11" width="10.5703125" style="6" customWidth="1"/>
    <col min="12" max="12" width="8.5703125" style="6" customWidth="1"/>
    <col min="13" max="13" width="9.140625" style="6" customWidth="1"/>
    <col min="14" max="14" width="8.5703125" style="6" customWidth="1"/>
    <col min="15" max="15" width="9.140625" style="6" customWidth="1"/>
    <col min="16" max="16" width="9" style="6" customWidth="1"/>
    <col min="17" max="17" width="9.28515625" style="6" customWidth="1"/>
    <col min="18" max="18" width="8.28515625" style="6" customWidth="1"/>
    <col min="19" max="19" width="9.140625" style="6" customWidth="1"/>
    <col min="20" max="20" width="8.5703125" style="6" customWidth="1"/>
    <col min="21" max="21" width="9.42578125" style="6" customWidth="1"/>
    <col min="22" max="22" width="9.85546875" style="6" customWidth="1"/>
    <col min="23" max="23" width="9.140625" style="6" customWidth="1"/>
    <col min="24" max="24" width="10.28515625" style="11" customWidth="1"/>
    <col min="25" max="25" width="10.5703125" style="29" customWidth="1"/>
    <col min="26" max="26" width="12.140625" style="13" customWidth="1"/>
    <col min="27" max="27" width="11.7109375" style="29" customWidth="1"/>
    <col min="28" max="28" width="9.5703125" style="29" customWidth="1"/>
    <col min="29" max="29" width="12.42578125" style="29" customWidth="1"/>
    <col min="30" max="30" width="11.42578125" style="67" customWidth="1"/>
    <col min="31" max="31" width="11.42578125" style="70" customWidth="1"/>
    <col min="32" max="36" width="9.140625" style="4"/>
  </cols>
  <sheetData>
    <row r="1" spans="1:36" s="4" customFormat="1" ht="25.5" customHeight="1">
      <c r="A1" s="10"/>
      <c r="B1" s="11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11"/>
      <c r="Y1" s="29"/>
      <c r="Z1" s="13"/>
      <c r="AA1" s="29"/>
      <c r="AB1" s="29"/>
      <c r="AC1" s="29"/>
      <c r="AD1" s="67"/>
      <c r="AE1" s="70"/>
    </row>
    <row r="2" spans="1:36" s="4" customFormat="1" ht="15.75" customHeight="1">
      <c r="A2" s="31"/>
      <c r="B2" s="32"/>
      <c r="C2" s="102" t="s">
        <v>177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6"/>
      <c r="P2" s="6"/>
      <c r="Q2" s="6"/>
      <c r="R2" s="6"/>
      <c r="S2" s="6"/>
      <c r="T2" s="6"/>
      <c r="U2" s="6"/>
      <c r="V2" s="6"/>
      <c r="W2" s="6"/>
      <c r="X2" s="11"/>
      <c r="Y2" s="29"/>
      <c r="Z2" s="13"/>
      <c r="AA2" s="29"/>
      <c r="AB2" s="29"/>
      <c r="AC2" s="29"/>
      <c r="AD2" s="67"/>
      <c r="AE2" s="70"/>
    </row>
    <row r="3" spans="1:36" s="4" customFormat="1" ht="25.5" customHeight="1">
      <c r="A3" s="102" t="s">
        <v>61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6"/>
      <c r="P3" s="6"/>
      <c r="Q3" s="6"/>
      <c r="R3" s="6"/>
      <c r="S3" s="6"/>
      <c r="T3" s="6"/>
      <c r="U3" s="6"/>
      <c r="V3" s="6"/>
      <c r="W3" s="6"/>
      <c r="X3" s="11"/>
      <c r="Y3" s="29"/>
      <c r="Z3" s="13"/>
      <c r="AA3" s="29"/>
      <c r="AB3" s="29"/>
      <c r="AC3" s="29"/>
      <c r="AD3" s="67"/>
      <c r="AE3" s="70"/>
    </row>
    <row r="4" spans="1:36" s="4" customFormat="1" ht="25.5" customHeight="1">
      <c r="A4" s="10"/>
      <c r="B4" s="11"/>
      <c r="C4" s="7"/>
      <c r="D4" s="6"/>
      <c r="E4" s="6"/>
      <c r="F4" s="6"/>
      <c r="G4" s="6"/>
      <c r="H4" s="6"/>
      <c r="I4" s="6"/>
      <c r="J4" s="6"/>
      <c r="K4" s="6" t="s">
        <v>6</v>
      </c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11"/>
      <c r="Y4" s="29"/>
      <c r="Z4" s="13"/>
      <c r="AA4" s="29"/>
      <c r="AB4" s="29"/>
      <c r="AC4" s="29"/>
      <c r="AD4" s="67"/>
      <c r="AE4" s="70"/>
    </row>
    <row r="5" spans="1:36" s="4" customFormat="1" ht="25.5" customHeight="1">
      <c r="A5" s="105" t="s">
        <v>0</v>
      </c>
      <c r="B5" s="104" t="s">
        <v>1</v>
      </c>
      <c r="C5" s="103" t="s">
        <v>151</v>
      </c>
      <c r="D5" s="104"/>
      <c r="E5" s="104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67"/>
      <c r="AE5" s="70"/>
    </row>
    <row r="6" spans="1:36" s="48" customFormat="1" ht="25.5" customHeight="1">
      <c r="A6" s="105"/>
      <c r="B6" s="104"/>
      <c r="C6" s="104"/>
      <c r="D6" s="104"/>
      <c r="E6" s="104"/>
      <c r="F6" s="100" t="s">
        <v>147</v>
      </c>
      <c r="G6" s="101"/>
      <c r="H6" s="101" t="s">
        <v>4</v>
      </c>
      <c r="I6" s="101"/>
      <c r="J6" s="101" t="s">
        <v>5</v>
      </c>
      <c r="K6" s="101"/>
      <c r="L6" s="101" t="s">
        <v>31</v>
      </c>
      <c r="M6" s="101"/>
      <c r="N6" s="101" t="s">
        <v>32</v>
      </c>
      <c r="O6" s="101"/>
      <c r="P6" s="101" t="s">
        <v>33</v>
      </c>
      <c r="Q6" s="101"/>
      <c r="R6" s="101" t="s">
        <v>62</v>
      </c>
      <c r="S6" s="101"/>
      <c r="T6" s="101" t="s">
        <v>63</v>
      </c>
      <c r="U6" s="101"/>
      <c r="V6" s="101" t="s">
        <v>64</v>
      </c>
      <c r="W6" s="101"/>
      <c r="X6" s="107" t="s">
        <v>148</v>
      </c>
      <c r="Y6" s="108"/>
      <c r="Z6" s="109" t="s">
        <v>149</v>
      </c>
      <c r="AA6" s="110"/>
      <c r="AB6" s="111" t="s">
        <v>150</v>
      </c>
      <c r="AC6" s="111"/>
      <c r="AD6" s="67"/>
      <c r="AE6" s="70"/>
    </row>
    <row r="7" spans="1:36" s="4" customFormat="1" ht="39" customHeight="1">
      <c r="A7" s="105"/>
      <c r="B7" s="104"/>
      <c r="C7" s="23" t="s">
        <v>2</v>
      </c>
      <c r="D7" s="23" t="s">
        <v>3</v>
      </c>
      <c r="E7" s="39" t="s">
        <v>146</v>
      </c>
      <c r="F7" s="24" t="s">
        <v>2</v>
      </c>
      <c r="G7" s="24" t="s">
        <v>3</v>
      </c>
      <c r="H7" s="24" t="s">
        <v>2</v>
      </c>
      <c r="I7" s="24" t="s">
        <v>3</v>
      </c>
      <c r="J7" s="24" t="s">
        <v>2</v>
      </c>
      <c r="K7" s="24" t="s">
        <v>3</v>
      </c>
      <c r="L7" s="24" t="s">
        <v>2</v>
      </c>
      <c r="M7" s="24" t="s">
        <v>3</v>
      </c>
      <c r="N7" s="24" t="s">
        <v>2</v>
      </c>
      <c r="O7" s="24" t="s">
        <v>3</v>
      </c>
      <c r="P7" s="24" t="s">
        <v>2</v>
      </c>
      <c r="Q7" s="24" t="s">
        <v>3</v>
      </c>
      <c r="R7" s="25" t="s">
        <v>2</v>
      </c>
      <c r="S7" s="25" t="s">
        <v>3</v>
      </c>
      <c r="T7" s="25" t="s">
        <v>2</v>
      </c>
      <c r="U7" s="25" t="s">
        <v>3</v>
      </c>
      <c r="V7" s="25" t="s">
        <v>2</v>
      </c>
      <c r="W7" s="25" t="s">
        <v>3</v>
      </c>
      <c r="X7" s="47" t="s">
        <v>2</v>
      </c>
      <c r="Y7" s="56" t="s">
        <v>3</v>
      </c>
      <c r="Z7" s="57" t="s">
        <v>2</v>
      </c>
      <c r="AA7" s="56" t="s">
        <v>3</v>
      </c>
      <c r="AB7" s="57" t="s">
        <v>2</v>
      </c>
      <c r="AC7" s="56" t="s">
        <v>3</v>
      </c>
      <c r="AD7" s="67"/>
      <c r="AE7" s="70"/>
    </row>
    <row r="8" spans="1:36" s="3" customFormat="1" ht="27" customHeight="1">
      <c r="A8" s="73">
        <v>1</v>
      </c>
      <c r="B8" s="81" t="s">
        <v>132</v>
      </c>
      <c r="C8" s="27">
        <f>F8+H8+J8+L8+N8+P8+R8+T8+V8</f>
        <v>3.5</v>
      </c>
      <c r="D8" s="27">
        <f>G8+I8+K8+M8+O8+Q8+S8+U8+W8</f>
        <v>3.5</v>
      </c>
      <c r="E8" s="27">
        <f t="shared" ref="E8:E13" si="0">D8/C8*100</f>
        <v>100</v>
      </c>
      <c r="F8" s="27">
        <f t="shared" ref="F8:W8" si="1">SUM(F9:F9)</f>
        <v>0</v>
      </c>
      <c r="G8" s="27">
        <f t="shared" si="1"/>
        <v>0</v>
      </c>
      <c r="H8" s="27">
        <v>3.5</v>
      </c>
      <c r="I8" s="27">
        <f t="shared" si="1"/>
        <v>0</v>
      </c>
      <c r="J8" s="27">
        <f t="shared" si="1"/>
        <v>0</v>
      </c>
      <c r="K8" s="27">
        <f t="shared" si="1"/>
        <v>0</v>
      </c>
      <c r="L8" s="27">
        <f t="shared" si="1"/>
        <v>0</v>
      </c>
      <c r="M8" s="27">
        <f t="shared" si="1"/>
        <v>0</v>
      </c>
      <c r="N8" s="27">
        <f t="shared" si="1"/>
        <v>0</v>
      </c>
      <c r="O8" s="27">
        <f t="shared" si="1"/>
        <v>0</v>
      </c>
      <c r="P8" s="27">
        <f t="shared" si="1"/>
        <v>0</v>
      </c>
      <c r="Q8" s="27">
        <f t="shared" si="1"/>
        <v>0</v>
      </c>
      <c r="R8" s="27">
        <f t="shared" si="1"/>
        <v>0</v>
      </c>
      <c r="S8" s="27">
        <f t="shared" si="1"/>
        <v>3.5</v>
      </c>
      <c r="T8" s="27">
        <f t="shared" si="1"/>
        <v>0</v>
      </c>
      <c r="U8" s="27">
        <f t="shared" si="1"/>
        <v>0</v>
      </c>
      <c r="V8" s="27">
        <f t="shared" si="1"/>
        <v>0</v>
      </c>
      <c r="W8" s="49">
        <f t="shared" si="1"/>
        <v>0</v>
      </c>
      <c r="X8" s="27">
        <f>X9</f>
        <v>0</v>
      </c>
      <c r="Y8" s="53">
        <f>Y9</f>
        <v>0</v>
      </c>
      <c r="Z8" s="53">
        <v>0</v>
      </c>
      <c r="AA8" s="53">
        <v>0</v>
      </c>
      <c r="AB8" s="53">
        <v>0</v>
      </c>
      <c r="AC8" s="53">
        <v>0</v>
      </c>
      <c r="AD8" s="67"/>
      <c r="AE8" s="70"/>
    </row>
    <row r="9" spans="1:36" s="20" customFormat="1" ht="25.5" customHeight="1">
      <c r="A9" s="74" t="s">
        <v>99</v>
      </c>
      <c r="B9" s="14" t="s">
        <v>40</v>
      </c>
      <c r="C9" s="28">
        <f>F9+H9+J9+L9+N9+P9+R9+T9+V9</f>
        <v>3.5</v>
      </c>
      <c r="D9" s="28">
        <f>G9+I9+K9+M9+O9+Q9+S9+U9+W9</f>
        <v>3.5</v>
      </c>
      <c r="E9" s="28">
        <f t="shared" si="0"/>
        <v>100</v>
      </c>
      <c r="F9" s="28">
        <v>0</v>
      </c>
      <c r="G9" s="28">
        <v>0</v>
      </c>
      <c r="H9" s="28">
        <v>3.5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  <c r="R9" s="28">
        <v>0</v>
      </c>
      <c r="S9" s="28">
        <v>3.5</v>
      </c>
      <c r="T9" s="28">
        <v>0</v>
      </c>
      <c r="U9" s="28">
        <v>0</v>
      </c>
      <c r="V9" s="28">
        <v>0</v>
      </c>
      <c r="W9" s="50">
        <v>0</v>
      </c>
      <c r="X9" s="28">
        <v>0</v>
      </c>
      <c r="Y9" s="54">
        <v>0</v>
      </c>
      <c r="Z9" s="54">
        <v>0</v>
      </c>
      <c r="AA9" s="54">
        <v>0</v>
      </c>
      <c r="AB9" s="54">
        <v>0</v>
      </c>
      <c r="AC9" s="54">
        <v>0</v>
      </c>
      <c r="AD9" s="67"/>
      <c r="AE9" s="70"/>
    </row>
    <row r="10" spans="1:36" s="3" customFormat="1" ht="25.5" customHeight="1">
      <c r="A10" s="46" t="s">
        <v>100</v>
      </c>
      <c r="B10" s="21" t="s">
        <v>65</v>
      </c>
      <c r="C10" s="27">
        <f>C11+C12+C13+C24+C30+C45+C46+C47</f>
        <v>11615.999999999998</v>
      </c>
      <c r="D10" s="27">
        <v>11589.6</v>
      </c>
      <c r="E10" s="27">
        <f t="shared" si="0"/>
        <v>99.772727272727295</v>
      </c>
      <c r="F10" s="27">
        <f t="shared" ref="F10:AB10" si="2">F11+F12+F13+F24+F30+F45+F46+F47</f>
        <v>765.5</v>
      </c>
      <c r="G10" s="27">
        <f>G11+G12+G13+G24+G30+G45+G46+G47</f>
        <v>757.55</v>
      </c>
      <c r="H10" s="27">
        <f t="shared" si="2"/>
        <v>910.30000000000007</v>
      </c>
      <c r="I10" s="27">
        <f>I11+I12+I13+I24+I30+I45+I46+I47</f>
        <v>860.92400000000009</v>
      </c>
      <c r="J10" s="27">
        <f t="shared" si="2"/>
        <v>893</v>
      </c>
      <c r="K10" s="27">
        <f>K11+K12+K13+K24+K30+K45+K46+K47</f>
        <v>811.51100000000008</v>
      </c>
      <c r="L10" s="27">
        <f t="shared" si="2"/>
        <v>1037.5999999999999</v>
      </c>
      <c r="M10" s="27">
        <f>M11+M12+M13+M24+M30+M45+M46+M47</f>
        <v>915.90000000000009</v>
      </c>
      <c r="N10" s="27">
        <f t="shared" si="2"/>
        <v>947.1</v>
      </c>
      <c r="O10" s="27">
        <f>O11+O12+O13+O24+O30+O45+O46+O47</f>
        <v>870.5</v>
      </c>
      <c r="P10" s="27">
        <f t="shared" si="2"/>
        <v>1034.9000000000001</v>
      </c>
      <c r="Q10" s="27">
        <f>Q11+Q12+Q13+Q24+Q30+Q45+Q46+Q47</f>
        <v>1106.5</v>
      </c>
      <c r="R10" s="27">
        <f t="shared" si="2"/>
        <v>1086.5000000000002</v>
      </c>
      <c r="S10" s="27">
        <f>S11+S12+S13+S24+S30+S45+S46+S47</f>
        <v>1157.8999999999999</v>
      </c>
      <c r="T10" s="27">
        <f t="shared" si="2"/>
        <v>1231</v>
      </c>
      <c r="U10" s="27">
        <f>U11+U12+U13+U24+U30+U45+U46+U47</f>
        <v>1108</v>
      </c>
      <c r="V10" s="27">
        <f t="shared" si="2"/>
        <v>1116.7</v>
      </c>
      <c r="W10" s="27">
        <f>W11+W12+W13+W24+W30+W45+W46+W47</f>
        <v>863.70000000000016</v>
      </c>
      <c r="X10" s="27">
        <f t="shared" si="2"/>
        <v>1051.6000000000001</v>
      </c>
      <c r="Y10" s="27">
        <f>Y11+Y12+Y13+Y24+Y30+Y45+Y46+Y47</f>
        <v>1001.2</v>
      </c>
      <c r="Z10" s="27">
        <f t="shared" si="2"/>
        <v>799.19999999999993</v>
      </c>
      <c r="AA10" s="27">
        <f>AA11+AA12+AA13+AA24+AA30+AA45+AA46+AA47</f>
        <v>941.20000000000016</v>
      </c>
      <c r="AB10" s="27">
        <f t="shared" si="2"/>
        <v>742.59999999999991</v>
      </c>
      <c r="AC10" s="27">
        <f>AC11+AC12+AC13+AC24+AC30+AC45+AC46+AC47</f>
        <v>1200.2</v>
      </c>
      <c r="AD10" s="68"/>
      <c r="AE10" s="71"/>
      <c r="AF10" s="26"/>
      <c r="AG10" s="26"/>
      <c r="AH10" s="26"/>
    </row>
    <row r="11" spans="1:36" s="20" customFormat="1" ht="17.25" customHeight="1">
      <c r="A11" s="5" t="s">
        <v>102</v>
      </c>
      <c r="B11" s="14" t="s">
        <v>7</v>
      </c>
      <c r="C11" s="28">
        <f t="shared" ref="C11:C42" si="3">F11+H11+J11+L11+N11+P11+R11+T11+V11+X11+Z11+AB11</f>
        <v>8802.7999999999993</v>
      </c>
      <c r="D11" s="28">
        <f>G11+I11+K11+M11+O11+Q11+S11+U11+W11+Y11+AA11+AC11</f>
        <v>8802.6959999999999</v>
      </c>
      <c r="E11" s="28">
        <f t="shared" si="0"/>
        <v>99.998818557731639</v>
      </c>
      <c r="F11" s="28">
        <v>600</v>
      </c>
      <c r="G11" s="28">
        <v>595.81299999999999</v>
      </c>
      <c r="H11" s="28">
        <v>704.5</v>
      </c>
      <c r="I11" s="28">
        <v>665.45100000000002</v>
      </c>
      <c r="J11" s="28">
        <v>700</v>
      </c>
      <c r="K11" s="28">
        <v>639.73199999999997</v>
      </c>
      <c r="L11" s="28">
        <v>750</v>
      </c>
      <c r="M11" s="28">
        <v>700.7</v>
      </c>
      <c r="N11" s="28">
        <v>750</v>
      </c>
      <c r="O11" s="28">
        <v>709.6</v>
      </c>
      <c r="P11" s="28">
        <v>742</v>
      </c>
      <c r="Q11" s="28">
        <v>891.3</v>
      </c>
      <c r="R11" s="28">
        <v>758</v>
      </c>
      <c r="S11" s="28">
        <v>702.3</v>
      </c>
      <c r="T11" s="28">
        <v>967.5</v>
      </c>
      <c r="U11" s="28">
        <v>866.8</v>
      </c>
      <c r="V11" s="28">
        <v>856.6</v>
      </c>
      <c r="W11" s="50">
        <v>643.4</v>
      </c>
      <c r="X11" s="54">
        <v>812.2</v>
      </c>
      <c r="Y11" s="54">
        <v>755.7</v>
      </c>
      <c r="Z11" s="54">
        <v>600</v>
      </c>
      <c r="AA11" s="54">
        <v>696.7</v>
      </c>
      <c r="AB11" s="54">
        <v>562</v>
      </c>
      <c r="AC11" s="54">
        <v>935.2</v>
      </c>
      <c r="AD11" s="76"/>
      <c r="AE11" s="87"/>
    </row>
    <row r="12" spans="1:36" s="20" customFormat="1" ht="15.75" customHeight="1">
      <c r="A12" s="5" t="s">
        <v>103</v>
      </c>
      <c r="B12" s="14" t="s">
        <v>8</v>
      </c>
      <c r="C12" s="28">
        <f t="shared" si="3"/>
        <v>1954.5000000000002</v>
      </c>
      <c r="D12" s="28">
        <f>G12+I12+K12+M12+O12+Q12+S12+U12+W12+Y12+AA12+AC12</f>
        <v>1952.5969999999998</v>
      </c>
      <c r="E12" s="28">
        <f t="shared" si="0"/>
        <v>99.902634944998695</v>
      </c>
      <c r="F12" s="28">
        <v>130</v>
      </c>
      <c r="G12" s="28">
        <v>129.9</v>
      </c>
      <c r="H12" s="28">
        <v>156.4</v>
      </c>
      <c r="I12" s="28">
        <v>145.49700000000001</v>
      </c>
      <c r="J12" s="28">
        <v>151.4</v>
      </c>
      <c r="K12" s="28">
        <v>140.19999999999999</v>
      </c>
      <c r="L12" s="28">
        <v>162.4</v>
      </c>
      <c r="M12" s="28">
        <v>153.5</v>
      </c>
      <c r="N12" s="28">
        <v>162.4</v>
      </c>
      <c r="O12" s="28">
        <v>154.80000000000001</v>
      </c>
      <c r="P12" s="28">
        <v>170.5</v>
      </c>
      <c r="Q12" s="28">
        <v>208.7</v>
      </c>
      <c r="R12" s="28">
        <v>154.4</v>
      </c>
      <c r="S12" s="28">
        <v>152.6</v>
      </c>
      <c r="T12" s="28">
        <v>214.2</v>
      </c>
      <c r="U12" s="28">
        <v>189.1</v>
      </c>
      <c r="V12" s="28">
        <v>182.4</v>
      </c>
      <c r="W12" s="50">
        <v>143.30000000000001</v>
      </c>
      <c r="X12" s="54">
        <v>172.6</v>
      </c>
      <c r="Y12" s="54">
        <v>165.7</v>
      </c>
      <c r="Z12" s="54">
        <v>167.9</v>
      </c>
      <c r="AA12" s="54">
        <v>165.2</v>
      </c>
      <c r="AB12" s="54">
        <v>129.9</v>
      </c>
      <c r="AC12" s="54">
        <v>204.1</v>
      </c>
      <c r="AD12" s="76"/>
      <c r="AE12" s="87"/>
    </row>
    <row r="13" spans="1:36" s="45" customFormat="1" ht="15.75" customHeight="1">
      <c r="A13" s="43" t="s">
        <v>104</v>
      </c>
      <c r="B13" s="42" t="s">
        <v>9</v>
      </c>
      <c r="C13" s="44">
        <f>C15+C16+C17+C18+C19+C20+C21+C22+C23</f>
        <v>375.5</v>
      </c>
      <c r="D13" s="44">
        <f>D15+D16+D17+D18+D19+D20+D21+D22+D23</f>
        <v>375.47499999999997</v>
      </c>
      <c r="E13" s="44">
        <f t="shared" si="0"/>
        <v>99.993342210386132</v>
      </c>
      <c r="F13" s="44">
        <f t="shared" ref="F13:AB13" si="4">F15+F16+F17+F18+F19+F20+F21+F22+F23</f>
        <v>10</v>
      </c>
      <c r="G13" s="44">
        <f>G15+G16+G17+G18+G19+G20+G21+G22+G23</f>
        <v>10</v>
      </c>
      <c r="H13" s="44">
        <f t="shared" si="4"/>
        <v>10</v>
      </c>
      <c r="I13" s="44">
        <f>I15+I16+I17+I18+I19+I20+I21+I22+I23</f>
        <v>10</v>
      </c>
      <c r="J13" s="44">
        <f t="shared" si="4"/>
        <v>10</v>
      </c>
      <c r="K13" s="44">
        <f>K15+K16+K17+K18+K19+K20+K21+K22+K23</f>
        <v>9.9989999999999988</v>
      </c>
      <c r="L13" s="44">
        <f t="shared" si="4"/>
        <v>60.1</v>
      </c>
      <c r="M13" s="44">
        <f>M15+M16+M17+M18+M19+M20+M21+M22+M23</f>
        <v>27</v>
      </c>
      <c r="N13" s="44">
        <f t="shared" si="4"/>
        <v>9</v>
      </c>
      <c r="O13" s="44">
        <f>O15+O16+O17+O18+O19+O20+O21+O22+O23</f>
        <v>0</v>
      </c>
      <c r="P13" s="44">
        <f t="shared" si="4"/>
        <v>4.9000000000000004</v>
      </c>
      <c r="Q13" s="44">
        <f>Q15+Q16+Q17+Q18+Q19+Q20+Q21+Q22+Q23</f>
        <v>0</v>
      </c>
      <c r="R13" s="44">
        <f t="shared" si="4"/>
        <v>146</v>
      </c>
      <c r="S13" s="44">
        <f>S15+S16+S17+S18+S19+S20+S21+S22+S23</f>
        <v>190.09999999999997</v>
      </c>
      <c r="T13" s="44">
        <f t="shared" si="4"/>
        <v>31</v>
      </c>
      <c r="U13" s="44">
        <f>U15+U16+U17+U18+U19+U20+U21+U22+U23</f>
        <v>7.7</v>
      </c>
      <c r="V13" s="44">
        <f t="shared" si="4"/>
        <v>32</v>
      </c>
      <c r="W13" s="44">
        <f>W15+W16+W17+W18+W19+W20+W21+W22+W23</f>
        <v>53</v>
      </c>
      <c r="X13" s="44">
        <f t="shared" si="4"/>
        <v>17.2</v>
      </c>
      <c r="Y13" s="44">
        <f>Y15+Y16+Y17+Y18+Y19+Y20+Y21+Y22+Y23</f>
        <v>22.5</v>
      </c>
      <c r="Z13" s="44">
        <f t="shared" si="4"/>
        <v>14</v>
      </c>
      <c r="AA13" s="44">
        <f>AA15+AA16+AA17+AA18+AA19+AA20+AA21+AA22+AA23</f>
        <v>14</v>
      </c>
      <c r="AB13" s="44">
        <f t="shared" si="4"/>
        <v>31.299999999999997</v>
      </c>
      <c r="AC13" s="44">
        <f>AC15+AC16+AC17+AC18+AC19+AC20+AC21+AC22+AC23</f>
        <v>31.2</v>
      </c>
      <c r="AD13" s="88"/>
      <c r="AE13" s="89"/>
      <c r="AF13" s="78"/>
      <c r="AG13" s="78"/>
      <c r="AJ13" s="78"/>
    </row>
    <row r="14" spans="1:36" s="20" customFormat="1" ht="16.5" customHeight="1">
      <c r="A14" s="5"/>
      <c r="B14" s="14" t="s">
        <v>101</v>
      </c>
      <c r="C14" s="28" t="s">
        <v>172</v>
      </c>
      <c r="D14" s="28" t="s">
        <v>34</v>
      </c>
      <c r="E14" s="28" t="s">
        <v>34</v>
      </c>
      <c r="F14" s="28" t="s">
        <v>34</v>
      </c>
      <c r="G14" s="28" t="s">
        <v>34</v>
      </c>
      <c r="H14" s="28" t="s">
        <v>34</v>
      </c>
      <c r="I14" s="28" t="s">
        <v>34</v>
      </c>
      <c r="J14" s="28" t="s">
        <v>34</v>
      </c>
      <c r="K14" s="28" t="s">
        <v>34</v>
      </c>
      <c r="L14" s="28" t="s">
        <v>34</v>
      </c>
      <c r="M14" s="28" t="s">
        <v>34</v>
      </c>
      <c r="N14" s="28" t="s">
        <v>34</v>
      </c>
      <c r="O14" s="28" t="s">
        <v>34</v>
      </c>
      <c r="P14" s="28" t="s">
        <v>34</v>
      </c>
      <c r="Q14" s="28" t="s">
        <v>34</v>
      </c>
      <c r="R14" s="28" t="s">
        <v>34</v>
      </c>
      <c r="S14" s="28"/>
      <c r="T14" s="28" t="s">
        <v>34</v>
      </c>
      <c r="U14" s="28"/>
      <c r="V14" s="28" t="s">
        <v>34</v>
      </c>
      <c r="W14" s="50"/>
      <c r="X14" s="54" t="s">
        <v>34</v>
      </c>
      <c r="Y14" s="54" t="s">
        <v>34</v>
      </c>
      <c r="Z14" s="54" t="s">
        <v>34</v>
      </c>
      <c r="AA14" s="54" t="s">
        <v>34</v>
      </c>
      <c r="AB14" s="54" t="s">
        <v>34</v>
      </c>
      <c r="AC14" s="54"/>
      <c r="AD14" s="76"/>
      <c r="AE14" s="87"/>
    </row>
    <row r="15" spans="1:36" s="20" customFormat="1" ht="15" customHeight="1">
      <c r="A15" s="5" t="s">
        <v>105</v>
      </c>
      <c r="B15" s="14" t="s">
        <v>11</v>
      </c>
      <c r="C15" s="28">
        <f t="shared" si="3"/>
        <v>0</v>
      </c>
      <c r="D15" s="28">
        <f t="shared" ref="D15:D23" si="5">G15+I15+K15+M15+O15+Q15+S15+U15+W15</f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50">
        <v>0</v>
      </c>
      <c r="X15" s="54">
        <v>0</v>
      </c>
      <c r="Y15" s="54">
        <v>0</v>
      </c>
      <c r="Z15" s="54">
        <v>0</v>
      </c>
      <c r="AA15" s="54">
        <v>0</v>
      </c>
      <c r="AB15" s="54">
        <v>0</v>
      </c>
      <c r="AC15" s="54">
        <v>0</v>
      </c>
      <c r="AD15" s="76"/>
      <c r="AE15" s="87"/>
      <c r="AG15" s="80"/>
    </row>
    <row r="16" spans="1:36" s="20" customFormat="1" ht="17.25" customHeight="1">
      <c r="A16" s="5" t="s">
        <v>106</v>
      </c>
      <c r="B16" s="14" t="s">
        <v>12</v>
      </c>
      <c r="C16" s="28">
        <f t="shared" si="3"/>
        <v>0</v>
      </c>
      <c r="D16" s="28">
        <f t="shared" si="5"/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50">
        <v>0</v>
      </c>
      <c r="X16" s="54">
        <v>0</v>
      </c>
      <c r="Y16" s="54">
        <v>0</v>
      </c>
      <c r="Z16" s="54">
        <v>0</v>
      </c>
      <c r="AA16" s="54">
        <v>0</v>
      </c>
      <c r="AB16" s="54">
        <v>0</v>
      </c>
      <c r="AC16" s="54">
        <v>0</v>
      </c>
      <c r="AD16" s="76"/>
      <c r="AE16" s="87"/>
    </row>
    <row r="17" spans="1:36" s="20" customFormat="1" ht="16.5" customHeight="1">
      <c r="A17" s="5" t="s">
        <v>107</v>
      </c>
      <c r="B17" s="14" t="s">
        <v>92</v>
      </c>
      <c r="C17" s="28">
        <f t="shared" si="3"/>
        <v>23.2</v>
      </c>
      <c r="D17" s="28">
        <f t="shared" si="5"/>
        <v>14.115</v>
      </c>
      <c r="E17" s="28">
        <f t="shared" ref="E17:E22" si="6">D17/C17*100</f>
        <v>60.84051724137931</v>
      </c>
      <c r="F17" s="28">
        <v>3.2</v>
      </c>
      <c r="G17" s="28">
        <v>3.2149999999999999</v>
      </c>
      <c r="H17" s="28">
        <v>0</v>
      </c>
      <c r="I17" s="28">
        <v>0</v>
      </c>
      <c r="J17" s="28">
        <v>0</v>
      </c>
      <c r="K17" s="28">
        <v>0</v>
      </c>
      <c r="L17" s="28">
        <v>6</v>
      </c>
      <c r="M17" s="28">
        <v>0</v>
      </c>
      <c r="N17" s="28">
        <v>3</v>
      </c>
      <c r="O17" s="28">
        <v>0</v>
      </c>
      <c r="P17" s="28">
        <v>0</v>
      </c>
      <c r="Q17" s="28">
        <v>0</v>
      </c>
      <c r="R17" s="28">
        <v>7</v>
      </c>
      <c r="S17" s="28">
        <v>10.9</v>
      </c>
      <c r="T17" s="28">
        <v>4</v>
      </c>
      <c r="U17" s="28">
        <v>0</v>
      </c>
      <c r="V17" s="28">
        <v>0</v>
      </c>
      <c r="W17" s="50">
        <v>0</v>
      </c>
      <c r="X17" s="54">
        <v>0</v>
      </c>
      <c r="Y17" s="54">
        <v>0</v>
      </c>
      <c r="Z17" s="54">
        <v>0</v>
      </c>
      <c r="AA17" s="54">
        <v>0</v>
      </c>
      <c r="AB17" s="54">
        <v>0</v>
      </c>
      <c r="AC17" s="54">
        <v>0</v>
      </c>
      <c r="AD17" s="76"/>
      <c r="AE17" s="87"/>
      <c r="AG17" s="80"/>
    </row>
    <row r="18" spans="1:36" s="20" customFormat="1" ht="15" customHeight="1">
      <c r="A18" s="5" t="s">
        <v>108</v>
      </c>
      <c r="B18" s="14" t="s">
        <v>13</v>
      </c>
      <c r="C18" s="28">
        <f t="shared" si="3"/>
        <v>57.9</v>
      </c>
      <c r="D18" s="28">
        <v>71.5</v>
      </c>
      <c r="E18" s="28">
        <f t="shared" si="6"/>
        <v>123.48877374784111</v>
      </c>
      <c r="F18" s="28">
        <v>0</v>
      </c>
      <c r="G18" s="28">
        <v>0</v>
      </c>
      <c r="H18" s="28">
        <v>5.8</v>
      </c>
      <c r="I18" s="28">
        <v>5.7949999999999999</v>
      </c>
      <c r="J18" s="28">
        <v>0</v>
      </c>
      <c r="K18" s="28">
        <v>0</v>
      </c>
      <c r="L18" s="28"/>
      <c r="M18" s="28">
        <v>0</v>
      </c>
      <c r="N18" s="28">
        <v>3</v>
      </c>
      <c r="O18" s="28">
        <v>0</v>
      </c>
      <c r="P18" s="28">
        <v>1.2</v>
      </c>
      <c r="Q18" s="28">
        <v>0</v>
      </c>
      <c r="R18" s="28">
        <v>36</v>
      </c>
      <c r="S18" s="28">
        <v>35.799999999999997</v>
      </c>
      <c r="T18" s="28">
        <v>9</v>
      </c>
      <c r="U18" s="28">
        <v>4.2</v>
      </c>
      <c r="V18" s="28">
        <v>1</v>
      </c>
      <c r="W18" s="50">
        <v>5.7</v>
      </c>
      <c r="X18" s="54">
        <v>0</v>
      </c>
      <c r="Y18" s="54">
        <v>0</v>
      </c>
      <c r="Z18" s="54"/>
      <c r="AA18" s="54"/>
      <c r="AB18" s="54">
        <v>1.9</v>
      </c>
      <c r="AC18" s="54">
        <v>1.8</v>
      </c>
      <c r="AD18" s="76"/>
      <c r="AE18" s="87"/>
      <c r="AG18" s="80"/>
    </row>
    <row r="19" spans="1:36" s="20" customFormat="1" ht="15.75" customHeight="1">
      <c r="A19" s="5" t="s">
        <v>109</v>
      </c>
      <c r="B19" s="14" t="s">
        <v>154</v>
      </c>
      <c r="C19" s="28">
        <v>142.4</v>
      </c>
      <c r="D19" s="28">
        <v>161.4</v>
      </c>
      <c r="E19" s="28">
        <f t="shared" si="6"/>
        <v>113.34269662921348</v>
      </c>
      <c r="F19" s="28">
        <f>3.4</f>
        <v>3.4</v>
      </c>
      <c r="G19" s="28">
        <v>3.4249999999999998</v>
      </c>
      <c r="H19" s="28">
        <f>4.2</f>
        <v>4.2</v>
      </c>
      <c r="I19" s="28">
        <f>2+2.205</f>
        <v>4.2050000000000001</v>
      </c>
      <c r="J19" s="28">
        <v>7.5</v>
      </c>
      <c r="K19" s="28">
        <v>7.4989999999999997</v>
      </c>
      <c r="L19" s="28">
        <v>15</v>
      </c>
      <c r="M19" s="28">
        <v>23.1</v>
      </c>
      <c r="N19" s="28">
        <v>3</v>
      </c>
      <c r="O19" s="28">
        <v>0</v>
      </c>
      <c r="P19" s="28">
        <v>3.7</v>
      </c>
      <c r="Q19" s="28">
        <v>0</v>
      </c>
      <c r="R19" s="28">
        <v>28</v>
      </c>
      <c r="S19" s="28">
        <v>64.099999999999994</v>
      </c>
      <c r="T19" s="28">
        <v>13</v>
      </c>
      <c r="U19" s="28">
        <v>3.5</v>
      </c>
      <c r="V19" s="28">
        <v>8</v>
      </c>
      <c r="W19" s="50">
        <v>7.9</v>
      </c>
      <c r="X19" s="54">
        <v>17.2</v>
      </c>
      <c r="Y19" s="54">
        <v>15.2</v>
      </c>
      <c r="Z19" s="54">
        <v>12</v>
      </c>
      <c r="AA19" s="54">
        <v>12</v>
      </c>
      <c r="AB19" s="54">
        <v>27.4</v>
      </c>
      <c r="AC19" s="54">
        <v>27.4</v>
      </c>
      <c r="AD19" s="76"/>
      <c r="AE19" s="87"/>
    </row>
    <row r="20" spans="1:36" s="20" customFormat="1" ht="14.25" customHeight="1">
      <c r="A20" s="5" t="s">
        <v>110</v>
      </c>
      <c r="B20" s="14" t="s">
        <v>14</v>
      </c>
      <c r="C20" s="28">
        <f t="shared" si="3"/>
        <v>22</v>
      </c>
      <c r="D20" s="28">
        <f t="shared" si="5"/>
        <v>33.4</v>
      </c>
      <c r="E20" s="28">
        <f t="shared" si="6"/>
        <v>151.81818181818181</v>
      </c>
      <c r="F20" s="28"/>
      <c r="G20" s="28"/>
      <c r="H20" s="28"/>
      <c r="I20" s="28"/>
      <c r="J20" s="28"/>
      <c r="K20" s="28"/>
      <c r="L20" s="28">
        <v>4</v>
      </c>
      <c r="M20" s="28">
        <v>3.9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28">
        <v>0</v>
      </c>
      <c r="U20" s="28">
        <v>0</v>
      </c>
      <c r="V20" s="28">
        <v>18</v>
      </c>
      <c r="W20" s="50">
        <v>29.5</v>
      </c>
      <c r="X20" s="54">
        <v>0</v>
      </c>
      <c r="Y20" s="54">
        <v>7.3</v>
      </c>
      <c r="Z20" s="54"/>
      <c r="AA20" s="54"/>
      <c r="AB20" s="54">
        <v>0</v>
      </c>
      <c r="AC20" s="54">
        <v>0</v>
      </c>
      <c r="AD20" s="76"/>
      <c r="AE20" s="87"/>
    </row>
    <row r="21" spans="1:36" s="20" customFormat="1" ht="15.75" customHeight="1">
      <c r="A21" s="5" t="s">
        <v>111</v>
      </c>
      <c r="B21" s="14" t="s">
        <v>35</v>
      </c>
      <c r="C21" s="28">
        <f t="shared" si="3"/>
        <v>3.4</v>
      </c>
      <c r="D21" s="28">
        <f t="shared" si="5"/>
        <v>3.36</v>
      </c>
      <c r="E21" s="28">
        <f t="shared" si="6"/>
        <v>98.82352941176471</v>
      </c>
      <c r="F21" s="28">
        <v>3.4</v>
      </c>
      <c r="G21" s="28">
        <v>3.36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  <c r="R21" s="28">
        <v>0</v>
      </c>
      <c r="S21" s="28">
        <v>0</v>
      </c>
      <c r="T21" s="28">
        <v>0</v>
      </c>
      <c r="U21" s="28">
        <v>0</v>
      </c>
      <c r="V21" s="28">
        <v>0</v>
      </c>
      <c r="W21" s="50">
        <v>0</v>
      </c>
      <c r="X21" s="54">
        <v>0</v>
      </c>
      <c r="Y21" s="54">
        <v>0</v>
      </c>
      <c r="Z21" s="54">
        <v>0</v>
      </c>
      <c r="AA21" s="54">
        <v>0</v>
      </c>
      <c r="AB21" s="54">
        <v>0</v>
      </c>
      <c r="AC21" s="54">
        <v>0</v>
      </c>
      <c r="AD21" s="76"/>
      <c r="AE21" s="87"/>
    </row>
    <row r="22" spans="1:36" s="20" customFormat="1" ht="25.5" customHeight="1">
      <c r="A22" s="5" t="s">
        <v>112</v>
      </c>
      <c r="B22" s="14" t="s">
        <v>157</v>
      </c>
      <c r="C22" s="28">
        <f t="shared" si="3"/>
        <v>126.6</v>
      </c>
      <c r="D22" s="28">
        <f t="shared" si="5"/>
        <v>91.7</v>
      </c>
      <c r="E22" s="28">
        <f t="shared" si="6"/>
        <v>72.432859399684048</v>
      </c>
      <c r="F22" s="28">
        <v>0</v>
      </c>
      <c r="G22" s="28">
        <v>0</v>
      </c>
      <c r="H22" s="28">
        <v>0</v>
      </c>
      <c r="I22" s="28">
        <v>0</v>
      </c>
      <c r="J22" s="28">
        <v>2.5</v>
      </c>
      <c r="K22" s="28">
        <v>2.5</v>
      </c>
      <c r="L22" s="28">
        <v>35.1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>
        <v>75</v>
      </c>
      <c r="S22" s="28">
        <v>79.3</v>
      </c>
      <c r="T22" s="28">
        <v>5</v>
      </c>
      <c r="U22" s="28">
        <v>0</v>
      </c>
      <c r="V22" s="28">
        <v>5</v>
      </c>
      <c r="W22" s="50">
        <v>9.9</v>
      </c>
      <c r="X22" s="54">
        <v>0</v>
      </c>
      <c r="Y22" s="54">
        <v>0</v>
      </c>
      <c r="Z22" s="54">
        <v>2</v>
      </c>
      <c r="AA22" s="54">
        <v>2</v>
      </c>
      <c r="AB22" s="54">
        <v>2</v>
      </c>
      <c r="AC22" s="54">
        <v>2</v>
      </c>
      <c r="AD22" s="76"/>
      <c r="AE22" s="87"/>
    </row>
    <row r="23" spans="1:36" s="20" customFormat="1" ht="14.25" customHeight="1">
      <c r="A23" s="5" t="s">
        <v>113</v>
      </c>
      <c r="B23" s="14" t="s">
        <v>15</v>
      </c>
      <c r="C23" s="28">
        <f t="shared" si="3"/>
        <v>0</v>
      </c>
      <c r="D23" s="28">
        <f t="shared" si="5"/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50">
        <v>0</v>
      </c>
      <c r="X23" s="54">
        <v>0</v>
      </c>
      <c r="Y23" s="54">
        <v>0</v>
      </c>
      <c r="Z23" s="54">
        <v>0</v>
      </c>
      <c r="AA23" s="54">
        <v>0</v>
      </c>
      <c r="AB23" s="54">
        <v>0</v>
      </c>
      <c r="AC23" s="54">
        <v>0</v>
      </c>
      <c r="AD23" s="76"/>
      <c r="AE23" s="87"/>
    </row>
    <row r="24" spans="1:36" s="45" customFormat="1" ht="16.5" customHeight="1">
      <c r="A24" s="43" t="s">
        <v>114</v>
      </c>
      <c r="B24" s="42" t="s">
        <v>18</v>
      </c>
      <c r="C24" s="44">
        <f>C26+C27+C28</f>
        <v>167</v>
      </c>
      <c r="D24" s="44">
        <f>D26+D27+D28</f>
        <v>155.946</v>
      </c>
      <c r="E24" s="44">
        <f>D24/C24*100</f>
        <v>93.380838323353288</v>
      </c>
      <c r="F24" s="44">
        <f t="shared" ref="F24:AB24" si="7">F26+F27+F28</f>
        <v>4.5</v>
      </c>
      <c r="G24" s="44">
        <f t="shared" si="7"/>
        <v>2.5550000000000002</v>
      </c>
      <c r="H24" s="44">
        <f t="shared" si="7"/>
        <v>27.2</v>
      </c>
      <c r="I24" s="44">
        <f t="shared" si="7"/>
        <v>29.746999999999996</v>
      </c>
      <c r="J24" s="44">
        <f t="shared" si="7"/>
        <v>21.5</v>
      </c>
      <c r="K24" s="44">
        <f t="shared" si="7"/>
        <v>7.1440000000000001</v>
      </c>
      <c r="L24" s="44">
        <f t="shared" si="7"/>
        <v>7.9</v>
      </c>
      <c r="M24" s="44">
        <f t="shared" si="7"/>
        <v>21.599999999999998</v>
      </c>
      <c r="N24" s="44">
        <f t="shared" si="7"/>
        <v>6.7</v>
      </c>
      <c r="O24" s="44">
        <f t="shared" si="7"/>
        <v>5.8</v>
      </c>
      <c r="P24" s="44">
        <f t="shared" si="7"/>
        <v>6.7</v>
      </c>
      <c r="Q24" s="44">
        <f t="shared" si="7"/>
        <v>6.5</v>
      </c>
      <c r="R24" s="44">
        <f t="shared" si="7"/>
        <v>7.7</v>
      </c>
      <c r="S24" s="44">
        <f t="shared" si="7"/>
        <v>0.7</v>
      </c>
      <c r="T24" s="44">
        <f t="shared" si="7"/>
        <v>7.7</v>
      </c>
      <c r="U24" s="44">
        <f t="shared" si="7"/>
        <v>12.799999999999999</v>
      </c>
      <c r="V24" s="44">
        <f t="shared" si="7"/>
        <v>11.700000000000001</v>
      </c>
      <c r="W24" s="44">
        <f t="shared" si="7"/>
        <v>7.2</v>
      </c>
      <c r="X24" s="44">
        <f t="shared" si="7"/>
        <v>47.6</v>
      </c>
      <c r="Y24" s="44">
        <f t="shared" si="7"/>
        <v>41.500000000000007</v>
      </c>
      <c r="Z24" s="44">
        <f t="shared" si="7"/>
        <v>12.3</v>
      </c>
      <c r="AA24" s="44">
        <f t="shared" si="7"/>
        <v>6.1000000000000005</v>
      </c>
      <c r="AB24" s="44">
        <f t="shared" si="7"/>
        <v>5.5</v>
      </c>
      <c r="AC24" s="55">
        <v>14.3</v>
      </c>
      <c r="AD24" s="88"/>
      <c r="AE24" s="89"/>
      <c r="AJ24" s="78"/>
    </row>
    <row r="25" spans="1:36" s="20" customFormat="1" ht="15" customHeight="1">
      <c r="A25" s="5"/>
      <c r="B25" s="14" t="s">
        <v>10</v>
      </c>
      <c r="C25" s="28" t="s">
        <v>172</v>
      </c>
      <c r="D25" s="28" t="s">
        <v>34</v>
      </c>
      <c r="E25" s="28" t="s">
        <v>34</v>
      </c>
      <c r="F25" s="28" t="s">
        <v>34</v>
      </c>
      <c r="G25" s="28" t="s">
        <v>34</v>
      </c>
      <c r="H25" s="28" t="s">
        <v>34</v>
      </c>
      <c r="I25" s="28" t="s">
        <v>34</v>
      </c>
      <c r="J25" s="28" t="s">
        <v>34</v>
      </c>
      <c r="K25" s="28" t="s">
        <v>34</v>
      </c>
      <c r="L25" s="28" t="s">
        <v>34</v>
      </c>
      <c r="M25" s="28" t="s">
        <v>34</v>
      </c>
      <c r="N25" s="28" t="s">
        <v>34</v>
      </c>
      <c r="O25" s="28" t="s">
        <v>34</v>
      </c>
      <c r="P25" s="28" t="s">
        <v>34</v>
      </c>
      <c r="Q25" s="28" t="s">
        <v>34</v>
      </c>
      <c r="R25" s="28" t="s">
        <v>34</v>
      </c>
      <c r="S25" s="28"/>
      <c r="T25" s="28" t="s">
        <v>34</v>
      </c>
      <c r="U25" s="28"/>
      <c r="V25" s="28" t="s">
        <v>34</v>
      </c>
      <c r="W25" s="50"/>
      <c r="X25" s="54" t="s">
        <v>34</v>
      </c>
      <c r="Y25" s="54" t="s">
        <v>34</v>
      </c>
      <c r="Z25" s="54" t="s">
        <v>34</v>
      </c>
      <c r="AA25" s="54" t="s">
        <v>34</v>
      </c>
      <c r="AB25" s="54" t="s">
        <v>34</v>
      </c>
      <c r="AC25" s="54"/>
      <c r="AD25" s="76"/>
      <c r="AE25" s="87"/>
    </row>
    <row r="26" spans="1:36" s="20" customFormat="1" ht="13.5" customHeight="1">
      <c r="A26" s="5" t="s">
        <v>115</v>
      </c>
      <c r="B26" s="14" t="s">
        <v>19</v>
      </c>
      <c r="C26" s="28">
        <f t="shared" si="3"/>
        <v>71.300000000000011</v>
      </c>
      <c r="D26" s="28">
        <f>G26+I26+K26+M26+O26+Q26+S26+U26+W26+Y26+AA26+AC26</f>
        <v>71.289000000000001</v>
      </c>
      <c r="E26" s="44">
        <f>D26/C26*100</f>
        <v>99.98457223001401</v>
      </c>
      <c r="F26" s="28">
        <v>0</v>
      </c>
      <c r="G26" s="28">
        <v>0</v>
      </c>
      <c r="H26" s="28">
        <v>19.5</v>
      </c>
      <c r="I26" s="28">
        <v>19.510999999999999</v>
      </c>
      <c r="J26" s="28">
        <v>15.6</v>
      </c>
      <c r="K26" s="28">
        <v>0.378</v>
      </c>
      <c r="L26" s="28">
        <v>0</v>
      </c>
      <c r="M26" s="28">
        <v>15.2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50">
        <v>0</v>
      </c>
      <c r="X26" s="54">
        <v>36.200000000000003</v>
      </c>
      <c r="Y26" s="54">
        <v>36.200000000000003</v>
      </c>
      <c r="Z26" s="54">
        <v>0</v>
      </c>
      <c r="AA26" s="54">
        <v>0</v>
      </c>
      <c r="AB26" s="54">
        <v>0</v>
      </c>
      <c r="AC26" s="54">
        <v>0</v>
      </c>
      <c r="AD26" s="76"/>
      <c r="AE26" s="87"/>
    </row>
    <row r="27" spans="1:36" s="20" customFormat="1" ht="14.25" customHeight="1">
      <c r="A27" s="5" t="s">
        <v>116</v>
      </c>
      <c r="B27" s="14" t="s">
        <v>20</v>
      </c>
      <c r="C27" s="28">
        <v>86.7</v>
      </c>
      <c r="D27" s="28">
        <f>G27+I27+K27+M27+O27+Q27+S27+U27+W27+Y27+AA27+AC27</f>
        <v>75.661000000000001</v>
      </c>
      <c r="E27" s="44">
        <f>D27/C27*100</f>
        <v>87.267589388696649</v>
      </c>
      <c r="F27" s="28">
        <v>3.6</v>
      </c>
      <c r="G27" s="28">
        <v>1.9970000000000001</v>
      </c>
      <c r="H27" s="28">
        <v>6.8</v>
      </c>
      <c r="I27" s="28">
        <v>9.2739999999999991</v>
      </c>
      <c r="J27" s="28">
        <v>5</v>
      </c>
      <c r="K27" s="28">
        <v>5.99</v>
      </c>
      <c r="L27" s="28">
        <v>7</v>
      </c>
      <c r="M27" s="28">
        <v>5.7</v>
      </c>
      <c r="N27" s="28">
        <v>5.8</v>
      </c>
      <c r="O27" s="28">
        <v>5.2</v>
      </c>
      <c r="P27" s="28">
        <v>5.8</v>
      </c>
      <c r="Q27" s="28">
        <v>5.8</v>
      </c>
      <c r="R27" s="28">
        <v>6.8</v>
      </c>
      <c r="S27" s="28">
        <v>0</v>
      </c>
      <c r="T27" s="28">
        <v>6.8</v>
      </c>
      <c r="U27" s="28">
        <v>12.1</v>
      </c>
      <c r="V27" s="28">
        <v>10.8</v>
      </c>
      <c r="W27" s="50">
        <v>6.5</v>
      </c>
      <c r="X27" s="54">
        <v>11</v>
      </c>
      <c r="Y27" s="54">
        <v>4.5999999999999996</v>
      </c>
      <c r="Z27" s="54">
        <v>11.9</v>
      </c>
      <c r="AA27" s="54">
        <v>5.4</v>
      </c>
      <c r="AB27" s="54">
        <v>5.4</v>
      </c>
      <c r="AC27" s="54">
        <v>13.1</v>
      </c>
      <c r="AD27" s="76"/>
      <c r="AE27" s="87"/>
    </row>
    <row r="28" spans="1:36" s="20" customFormat="1" ht="16.5" customHeight="1">
      <c r="A28" s="5" t="s">
        <v>117</v>
      </c>
      <c r="B28" s="14" t="s">
        <v>21</v>
      </c>
      <c r="C28" s="28">
        <v>9</v>
      </c>
      <c r="D28" s="28">
        <f>G28+I28+K28+M28+O28+Q28+S28+U28+W28+Y28+AA28+AC28</f>
        <v>8.9960000000000004</v>
      </c>
      <c r="E28" s="44">
        <f>D28/C28*100</f>
        <v>99.955555555555563</v>
      </c>
      <c r="F28" s="28">
        <v>0.9</v>
      </c>
      <c r="G28" s="28">
        <v>0.55800000000000005</v>
      </c>
      <c r="H28" s="28">
        <v>0.9</v>
      </c>
      <c r="I28" s="28">
        <v>0.96199999999999997</v>
      </c>
      <c r="J28" s="28">
        <v>0.9</v>
      </c>
      <c r="K28" s="28">
        <v>0.77600000000000002</v>
      </c>
      <c r="L28" s="28">
        <v>0.9</v>
      </c>
      <c r="M28" s="28">
        <v>0.7</v>
      </c>
      <c r="N28" s="28">
        <v>0.9</v>
      </c>
      <c r="O28" s="28">
        <v>0.6</v>
      </c>
      <c r="P28" s="28">
        <v>0.9</v>
      </c>
      <c r="Q28" s="28">
        <v>0.7</v>
      </c>
      <c r="R28" s="28">
        <v>0.9</v>
      </c>
      <c r="S28" s="28">
        <v>0.7</v>
      </c>
      <c r="T28" s="28">
        <v>0.9</v>
      </c>
      <c r="U28" s="28">
        <v>0.7</v>
      </c>
      <c r="V28" s="28">
        <v>0.9</v>
      </c>
      <c r="W28" s="50">
        <v>0.7</v>
      </c>
      <c r="X28" s="54">
        <v>0.4</v>
      </c>
      <c r="Y28" s="54">
        <v>0.7</v>
      </c>
      <c r="Z28" s="54">
        <v>0.4</v>
      </c>
      <c r="AA28" s="54">
        <v>0.7</v>
      </c>
      <c r="AB28" s="54">
        <v>0.1</v>
      </c>
      <c r="AC28" s="54">
        <v>1.2</v>
      </c>
      <c r="AD28" s="76"/>
      <c r="AE28" s="87"/>
    </row>
    <row r="29" spans="1:36" s="20" customFormat="1" ht="16.5" customHeight="1">
      <c r="A29" s="5" t="s">
        <v>118</v>
      </c>
      <c r="B29" s="14" t="s">
        <v>22</v>
      </c>
      <c r="C29" s="28">
        <f t="shared" si="3"/>
        <v>0</v>
      </c>
      <c r="D29" s="28">
        <f>G29+I29+K29+M29+O29+Q29+S29+U29+W29</f>
        <v>0</v>
      </c>
      <c r="E29" s="44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50">
        <v>0</v>
      </c>
      <c r="X29" s="54">
        <v>0</v>
      </c>
      <c r="Y29" s="54">
        <v>0</v>
      </c>
      <c r="Z29" s="54">
        <v>0</v>
      </c>
      <c r="AA29" s="54">
        <v>0</v>
      </c>
      <c r="AB29" s="54">
        <v>0</v>
      </c>
      <c r="AC29" s="54">
        <v>0</v>
      </c>
      <c r="AD29" s="76"/>
      <c r="AE29" s="87"/>
    </row>
    <row r="30" spans="1:36" s="45" customFormat="1" ht="14.25" customHeight="1">
      <c r="A30" s="43" t="s">
        <v>119</v>
      </c>
      <c r="B30" s="42" t="s">
        <v>24</v>
      </c>
      <c r="C30" s="28">
        <f>C32+C33+C34+C35+C36+C37+C38+C39+C40+C41+C42+C43+C44</f>
        <v>281.79999999999995</v>
      </c>
      <c r="D30" s="44">
        <f>D32+D33+D34+D35+D36+D37+D38+D39+D40+D41+D42+D43+D44</f>
        <v>316.84100000000001</v>
      </c>
      <c r="E30" s="44">
        <f>D30/C30*100</f>
        <v>112.43470546486871</v>
      </c>
      <c r="F30" s="44">
        <f t="shared" ref="F30:AC30" si="8">F32+F33+F34+F35+F36+F37+F38+F39+F40+F41+F42+F43+F44</f>
        <v>19</v>
      </c>
      <c r="G30" s="44">
        <f t="shared" si="8"/>
        <v>17.676000000000002</v>
      </c>
      <c r="H30" s="44">
        <f t="shared" si="8"/>
        <v>7.2</v>
      </c>
      <c r="I30" s="44">
        <f t="shared" si="8"/>
        <v>8.3290000000000006</v>
      </c>
      <c r="J30" s="44">
        <f t="shared" si="8"/>
        <v>10.1</v>
      </c>
      <c r="K30" s="44">
        <f t="shared" si="8"/>
        <v>11.936</v>
      </c>
      <c r="L30" s="44">
        <f t="shared" si="8"/>
        <v>51.2</v>
      </c>
      <c r="M30" s="44">
        <f t="shared" si="8"/>
        <v>13.1</v>
      </c>
      <c r="N30" s="44">
        <f t="shared" si="8"/>
        <v>11.600000000000001</v>
      </c>
      <c r="O30" s="44">
        <f t="shared" si="8"/>
        <v>0</v>
      </c>
      <c r="P30" s="44">
        <f t="shared" si="8"/>
        <v>104.8</v>
      </c>
      <c r="Q30" s="44">
        <f t="shared" si="8"/>
        <v>0</v>
      </c>
      <c r="R30" s="44">
        <f t="shared" si="8"/>
        <v>14.4</v>
      </c>
      <c r="S30" s="44">
        <f t="shared" si="8"/>
        <v>103.1</v>
      </c>
      <c r="T30" s="44">
        <f t="shared" si="8"/>
        <v>9.6000000000000014</v>
      </c>
      <c r="U30" s="44">
        <f t="shared" si="8"/>
        <v>29.4</v>
      </c>
      <c r="V30" s="44">
        <f t="shared" si="8"/>
        <v>33</v>
      </c>
      <c r="W30" s="44">
        <f t="shared" si="8"/>
        <v>14.6</v>
      </c>
      <c r="X30" s="44">
        <f t="shared" si="8"/>
        <v>2</v>
      </c>
      <c r="Y30" s="44">
        <f t="shared" si="8"/>
        <v>13.4</v>
      </c>
      <c r="Z30" s="44">
        <f t="shared" si="8"/>
        <v>5</v>
      </c>
      <c r="AA30" s="44">
        <f t="shared" si="8"/>
        <v>57.8</v>
      </c>
      <c r="AB30" s="44">
        <f t="shared" si="8"/>
        <v>13.9</v>
      </c>
      <c r="AC30" s="44">
        <f t="shared" si="8"/>
        <v>12.5</v>
      </c>
      <c r="AD30" s="76"/>
      <c r="AE30" s="89"/>
      <c r="AF30" s="78"/>
      <c r="AH30" s="78"/>
      <c r="AI30" s="78"/>
    </row>
    <row r="31" spans="1:36" s="20" customFormat="1" ht="12.75" customHeight="1">
      <c r="A31" s="5"/>
      <c r="B31" s="14" t="s">
        <v>10</v>
      </c>
      <c r="C31" s="28" t="s">
        <v>172</v>
      </c>
      <c r="D31" s="28" t="s">
        <v>34</v>
      </c>
      <c r="E31" s="28" t="s">
        <v>34</v>
      </c>
      <c r="F31" s="28" t="s">
        <v>34</v>
      </c>
      <c r="G31" s="28" t="s">
        <v>34</v>
      </c>
      <c r="H31" s="28" t="s">
        <v>34</v>
      </c>
      <c r="I31" s="28" t="s">
        <v>34</v>
      </c>
      <c r="J31" s="28" t="s">
        <v>34</v>
      </c>
      <c r="K31" s="28" t="s">
        <v>34</v>
      </c>
      <c r="L31" s="28" t="s">
        <v>34</v>
      </c>
      <c r="M31" s="28" t="s">
        <v>34</v>
      </c>
      <c r="N31" s="28" t="s">
        <v>34</v>
      </c>
      <c r="O31" s="28" t="s">
        <v>34</v>
      </c>
      <c r="P31" s="28" t="s">
        <v>34</v>
      </c>
      <c r="Q31" s="28" t="s">
        <v>34</v>
      </c>
      <c r="R31" s="28" t="s">
        <v>34</v>
      </c>
      <c r="S31" s="28"/>
      <c r="T31" s="28" t="s">
        <v>34</v>
      </c>
      <c r="U31" s="28" t="s">
        <v>34</v>
      </c>
      <c r="V31" s="28" t="s">
        <v>34</v>
      </c>
      <c r="W31" s="28" t="s">
        <v>34</v>
      </c>
      <c r="X31" s="28" t="s">
        <v>34</v>
      </c>
      <c r="Y31" s="28" t="s">
        <v>34</v>
      </c>
      <c r="Z31" s="28" t="s">
        <v>34</v>
      </c>
      <c r="AA31" s="28" t="s">
        <v>34</v>
      </c>
      <c r="AB31" s="28" t="s">
        <v>34</v>
      </c>
      <c r="AC31" s="54"/>
      <c r="AD31" s="76"/>
      <c r="AE31" s="87"/>
    </row>
    <row r="32" spans="1:36" s="20" customFormat="1" ht="15.75" customHeight="1">
      <c r="A32" s="5" t="s">
        <v>120</v>
      </c>
      <c r="B32" s="14" t="s">
        <v>28</v>
      </c>
      <c r="C32" s="28">
        <f t="shared" si="3"/>
        <v>8.6999999999999993</v>
      </c>
      <c r="D32" s="44">
        <f t="shared" ref="D32:D44" si="9">G32+I32+K32+M32+O32+Q32+S32+U32+W32+Y32+AA32+AC32</f>
        <v>7.2139999999999986</v>
      </c>
      <c r="E32" s="44">
        <f>D32/C32*100</f>
        <v>82.919540229885044</v>
      </c>
      <c r="F32" s="28">
        <f>1.2</f>
        <v>1.2</v>
      </c>
      <c r="G32" s="28">
        <f>1.215</f>
        <v>1.2150000000000001</v>
      </c>
      <c r="H32" s="28">
        <v>1</v>
      </c>
      <c r="I32" s="28">
        <v>0.999</v>
      </c>
      <c r="J32" s="28">
        <f>1.5</f>
        <v>1.5</v>
      </c>
      <c r="K32" s="28">
        <v>1.4</v>
      </c>
      <c r="L32" s="28">
        <v>1.2</v>
      </c>
      <c r="M32" s="28">
        <v>0</v>
      </c>
      <c r="N32" s="28">
        <v>1.2</v>
      </c>
      <c r="O32" s="28">
        <v>0</v>
      </c>
      <c r="P32" s="28">
        <v>1.2</v>
      </c>
      <c r="Q32" s="28">
        <v>0</v>
      </c>
      <c r="R32" s="28">
        <v>0</v>
      </c>
      <c r="S32" s="28">
        <v>3.1</v>
      </c>
      <c r="T32" s="28">
        <v>0</v>
      </c>
      <c r="U32" s="28">
        <v>0.1</v>
      </c>
      <c r="V32" s="28">
        <v>1.2</v>
      </c>
      <c r="W32" s="50">
        <v>0.1</v>
      </c>
      <c r="X32" s="54">
        <v>0</v>
      </c>
      <c r="Y32" s="54">
        <v>0.1</v>
      </c>
      <c r="Z32" s="54">
        <v>0.1</v>
      </c>
      <c r="AA32" s="54">
        <v>0.1</v>
      </c>
      <c r="AB32" s="54">
        <v>0.1</v>
      </c>
      <c r="AC32" s="54">
        <v>0.1</v>
      </c>
      <c r="AD32" s="76"/>
      <c r="AE32" s="87"/>
      <c r="AF32" s="80"/>
      <c r="AG32" s="80"/>
    </row>
    <row r="33" spans="1:35" s="20" customFormat="1" ht="15.75" customHeight="1">
      <c r="A33" s="5" t="s">
        <v>121</v>
      </c>
      <c r="B33" s="14" t="s">
        <v>29</v>
      </c>
      <c r="C33" s="28">
        <f t="shared" si="3"/>
        <v>1.5999999999999999</v>
      </c>
      <c r="D33" s="44">
        <f t="shared" si="9"/>
        <v>1.2</v>
      </c>
      <c r="E33" s="44">
        <f t="shared" ref="E33:E47" si="10">D33/C33*100</f>
        <v>75</v>
      </c>
      <c r="F33" s="28">
        <v>0</v>
      </c>
      <c r="G33" s="28">
        <v>0</v>
      </c>
      <c r="H33" s="28">
        <v>0.2</v>
      </c>
      <c r="I33" s="28">
        <v>0.2</v>
      </c>
      <c r="J33" s="28">
        <v>0</v>
      </c>
      <c r="K33" s="28">
        <v>0</v>
      </c>
      <c r="L33" s="28">
        <v>0.2</v>
      </c>
      <c r="M33" s="28">
        <v>0.2</v>
      </c>
      <c r="N33" s="28">
        <v>0.2</v>
      </c>
      <c r="O33" s="28">
        <v>0</v>
      </c>
      <c r="P33" s="28">
        <v>0.2</v>
      </c>
      <c r="Q33" s="28">
        <v>0</v>
      </c>
      <c r="R33" s="28">
        <v>0</v>
      </c>
      <c r="S33" s="28">
        <v>0.2</v>
      </c>
      <c r="T33" s="28">
        <v>0.2</v>
      </c>
      <c r="U33" s="28">
        <v>0.2</v>
      </c>
      <c r="V33" s="28">
        <v>0.2</v>
      </c>
      <c r="W33" s="50">
        <v>0</v>
      </c>
      <c r="X33" s="54">
        <v>0</v>
      </c>
      <c r="Y33" s="54">
        <v>0.2</v>
      </c>
      <c r="Z33" s="54">
        <v>0.2</v>
      </c>
      <c r="AA33" s="54">
        <v>0</v>
      </c>
      <c r="AB33" s="54">
        <v>0.2</v>
      </c>
      <c r="AC33" s="54">
        <v>0.2</v>
      </c>
      <c r="AD33" s="76"/>
      <c r="AE33" s="87"/>
      <c r="AF33" s="80"/>
      <c r="AG33" s="80"/>
    </row>
    <row r="34" spans="1:35" s="20" customFormat="1" ht="15" customHeight="1">
      <c r="A34" s="5" t="s">
        <v>122</v>
      </c>
      <c r="B34" s="14" t="s">
        <v>93</v>
      </c>
      <c r="C34" s="28">
        <v>17.899999999999999</v>
      </c>
      <c r="D34" s="44">
        <f t="shared" si="9"/>
        <v>26.126999999999999</v>
      </c>
      <c r="E34" s="44">
        <f t="shared" si="10"/>
        <v>145.96089385474863</v>
      </c>
      <c r="F34" s="28">
        <v>1.7</v>
      </c>
      <c r="G34" s="28">
        <v>1.8</v>
      </c>
      <c r="H34" s="28">
        <v>0.2</v>
      </c>
      <c r="I34" s="28">
        <f>0.15</f>
        <v>0.15</v>
      </c>
      <c r="J34" s="28">
        <v>1.6</v>
      </c>
      <c r="K34" s="28">
        <f>0.15+3.427</f>
        <v>3.577</v>
      </c>
      <c r="L34" s="28">
        <v>1.9</v>
      </c>
      <c r="M34" s="28">
        <v>1.9</v>
      </c>
      <c r="N34" s="28">
        <v>1.9</v>
      </c>
      <c r="O34" s="28">
        <v>0</v>
      </c>
      <c r="P34" s="28">
        <v>1.9</v>
      </c>
      <c r="Q34" s="28">
        <v>0</v>
      </c>
      <c r="R34" s="28">
        <v>0</v>
      </c>
      <c r="S34" s="28">
        <v>3.9</v>
      </c>
      <c r="T34" s="28">
        <v>1</v>
      </c>
      <c r="U34" s="28">
        <v>3.6</v>
      </c>
      <c r="V34" s="28">
        <v>1</v>
      </c>
      <c r="W34" s="50">
        <v>1.9</v>
      </c>
      <c r="X34" s="54">
        <v>0</v>
      </c>
      <c r="Y34" s="54">
        <v>1.9</v>
      </c>
      <c r="Z34" s="54">
        <v>2.7</v>
      </c>
      <c r="AA34" s="54">
        <v>3.8</v>
      </c>
      <c r="AB34" s="54">
        <v>4</v>
      </c>
      <c r="AC34" s="54">
        <v>3.6</v>
      </c>
      <c r="AD34" s="76"/>
      <c r="AE34" s="87"/>
    </row>
    <row r="35" spans="1:35" s="20" customFormat="1" ht="14.25" customHeight="1">
      <c r="A35" s="5" t="s">
        <v>123</v>
      </c>
      <c r="B35" s="14" t="s">
        <v>36</v>
      </c>
      <c r="C35" s="28">
        <f t="shared" si="3"/>
        <v>19.700000000000003</v>
      </c>
      <c r="D35" s="44">
        <f t="shared" si="9"/>
        <v>20.635000000000002</v>
      </c>
      <c r="E35" s="44">
        <f t="shared" si="10"/>
        <v>104.74619289340102</v>
      </c>
      <c r="F35" s="28">
        <v>0.8</v>
      </c>
      <c r="G35" s="28">
        <v>0.755</v>
      </c>
      <c r="H35" s="28">
        <v>0.9</v>
      </c>
      <c r="I35" s="28">
        <v>0.88</v>
      </c>
      <c r="J35" s="28">
        <v>1.7</v>
      </c>
      <c r="K35" s="28">
        <v>1.7</v>
      </c>
      <c r="L35" s="28">
        <v>0.9</v>
      </c>
      <c r="M35" s="28">
        <v>0</v>
      </c>
      <c r="N35" s="28">
        <v>0.9</v>
      </c>
      <c r="O35" s="28">
        <v>0</v>
      </c>
      <c r="P35" s="28">
        <v>0</v>
      </c>
      <c r="Q35" s="28">
        <v>0</v>
      </c>
      <c r="R35" s="28">
        <v>3</v>
      </c>
      <c r="S35" s="28">
        <v>6.5</v>
      </c>
      <c r="T35" s="28">
        <v>3</v>
      </c>
      <c r="U35" s="28">
        <v>0</v>
      </c>
      <c r="V35" s="28">
        <v>3</v>
      </c>
      <c r="W35" s="50">
        <v>0.7</v>
      </c>
      <c r="X35" s="54">
        <v>1</v>
      </c>
      <c r="Y35" s="54">
        <v>3.4</v>
      </c>
      <c r="Z35" s="54">
        <v>2</v>
      </c>
      <c r="AA35" s="54">
        <v>4.2</v>
      </c>
      <c r="AB35" s="54">
        <v>2.5</v>
      </c>
      <c r="AC35" s="54">
        <v>2.5</v>
      </c>
      <c r="AD35" s="76"/>
      <c r="AE35" s="87"/>
    </row>
    <row r="36" spans="1:35" s="93" customFormat="1" ht="15.75" customHeight="1">
      <c r="A36" s="90" t="s">
        <v>124</v>
      </c>
      <c r="B36" s="91" t="s">
        <v>37</v>
      </c>
      <c r="C36" s="92">
        <f t="shared" si="3"/>
        <v>0.4</v>
      </c>
      <c r="D36" s="79">
        <f t="shared" si="9"/>
        <v>1.4000000000000001</v>
      </c>
      <c r="E36" s="44">
        <f t="shared" si="10"/>
        <v>350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28">
        <v>0</v>
      </c>
      <c r="R36" s="28">
        <v>0.1</v>
      </c>
      <c r="S36" s="28">
        <v>0</v>
      </c>
      <c r="T36" s="28">
        <v>0</v>
      </c>
      <c r="U36" s="28">
        <v>0</v>
      </c>
      <c r="V36" s="28">
        <v>0.1</v>
      </c>
      <c r="W36" s="50">
        <v>1</v>
      </c>
      <c r="X36" s="54">
        <v>0.1</v>
      </c>
      <c r="Y36" s="54">
        <v>0.1</v>
      </c>
      <c r="Z36" s="54">
        <v>0</v>
      </c>
      <c r="AA36" s="54">
        <v>0.2</v>
      </c>
      <c r="AB36" s="54">
        <v>0.1</v>
      </c>
      <c r="AC36" s="54">
        <v>0.1</v>
      </c>
      <c r="AD36" s="76"/>
      <c r="AE36" s="87"/>
      <c r="AF36" s="20"/>
      <c r="AG36" s="20"/>
      <c r="AH36" s="20"/>
      <c r="AI36" s="20"/>
    </row>
    <row r="37" spans="1:35" s="20" customFormat="1" ht="25.5" customHeight="1">
      <c r="A37" s="5" t="s">
        <v>125</v>
      </c>
      <c r="B37" s="14" t="s">
        <v>94</v>
      </c>
      <c r="C37" s="28">
        <f t="shared" si="3"/>
        <v>6.2</v>
      </c>
      <c r="D37" s="44">
        <f t="shared" si="9"/>
        <v>6.24</v>
      </c>
      <c r="E37" s="44">
        <f t="shared" si="10"/>
        <v>100.64516129032258</v>
      </c>
      <c r="F37" s="28">
        <f>1.3+1.3+3.6</f>
        <v>6.2</v>
      </c>
      <c r="G37" s="28">
        <f>1.32+1.32+3.6</f>
        <v>6.24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28">
        <v>0</v>
      </c>
      <c r="P37" s="28">
        <v>0</v>
      </c>
      <c r="Q37" s="28">
        <v>0</v>
      </c>
      <c r="R37" s="28">
        <v>0</v>
      </c>
      <c r="S37" s="28">
        <v>0</v>
      </c>
      <c r="T37" s="28">
        <v>0</v>
      </c>
      <c r="U37" s="28">
        <v>0</v>
      </c>
      <c r="V37" s="28">
        <v>0</v>
      </c>
      <c r="W37" s="50">
        <v>0</v>
      </c>
      <c r="X37" s="54">
        <v>0</v>
      </c>
      <c r="Y37" s="54">
        <v>0</v>
      </c>
      <c r="Z37" s="54">
        <v>0</v>
      </c>
      <c r="AA37" s="54">
        <v>0</v>
      </c>
      <c r="AB37" s="54">
        <v>0</v>
      </c>
      <c r="AC37" s="54">
        <v>0</v>
      </c>
      <c r="AD37" s="76"/>
      <c r="AE37" s="87"/>
    </row>
    <row r="38" spans="1:35" s="20" customFormat="1" ht="25.5" customHeight="1">
      <c r="A38" s="5" t="s">
        <v>126</v>
      </c>
      <c r="B38" s="14" t="s">
        <v>38</v>
      </c>
      <c r="C38" s="28">
        <v>100.4</v>
      </c>
      <c r="D38" s="44">
        <f t="shared" si="9"/>
        <v>156.12499999999997</v>
      </c>
      <c r="E38" s="44">
        <f t="shared" si="10"/>
        <v>155.50298804780874</v>
      </c>
      <c r="F38" s="28">
        <v>9.1</v>
      </c>
      <c r="G38" s="28">
        <f>7.666</f>
        <v>7.6660000000000004</v>
      </c>
      <c r="H38" s="28">
        <v>4.9000000000000004</v>
      </c>
      <c r="I38" s="28">
        <v>6.1</v>
      </c>
      <c r="J38" s="28">
        <v>5.3</v>
      </c>
      <c r="K38" s="28">
        <f>0.439+4.82</f>
        <v>5.2590000000000003</v>
      </c>
      <c r="L38" s="28">
        <v>12</v>
      </c>
      <c r="M38" s="28">
        <v>11</v>
      </c>
      <c r="N38" s="28">
        <v>7.4</v>
      </c>
      <c r="O38" s="28">
        <v>0</v>
      </c>
      <c r="P38" s="28">
        <v>11.5</v>
      </c>
      <c r="Q38" s="28">
        <v>0</v>
      </c>
      <c r="R38" s="28">
        <v>11.3</v>
      </c>
      <c r="S38" s="28">
        <v>50.3</v>
      </c>
      <c r="T38" s="28">
        <v>5.4</v>
      </c>
      <c r="U38" s="28">
        <v>25.5</v>
      </c>
      <c r="V38" s="28">
        <v>27.5</v>
      </c>
      <c r="W38" s="50">
        <v>8.3000000000000007</v>
      </c>
      <c r="X38" s="54">
        <v>0.9</v>
      </c>
      <c r="Y38" s="54">
        <v>5.8</v>
      </c>
      <c r="Z38" s="54">
        <v>0</v>
      </c>
      <c r="AA38" s="54">
        <v>32.5</v>
      </c>
      <c r="AB38" s="54">
        <v>5.0999999999999996</v>
      </c>
      <c r="AC38" s="54">
        <v>3.7</v>
      </c>
      <c r="AD38" s="76"/>
      <c r="AE38" s="87"/>
    </row>
    <row r="39" spans="1:35" s="20" customFormat="1" ht="25.5" customHeight="1">
      <c r="A39" s="5" t="s">
        <v>133</v>
      </c>
      <c r="B39" s="14" t="s">
        <v>135</v>
      </c>
      <c r="C39" s="28">
        <f t="shared" si="3"/>
        <v>35</v>
      </c>
      <c r="D39" s="44">
        <v>35</v>
      </c>
      <c r="E39" s="44">
        <f t="shared" si="10"/>
        <v>100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35</v>
      </c>
      <c r="M39" s="28">
        <v>0</v>
      </c>
      <c r="N39" s="28">
        <v>0</v>
      </c>
      <c r="O39" s="28">
        <v>0</v>
      </c>
      <c r="P39" s="28">
        <v>0</v>
      </c>
      <c r="Q39" s="28">
        <v>0</v>
      </c>
      <c r="R39" s="28">
        <v>0</v>
      </c>
      <c r="S39" s="28">
        <v>0</v>
      </c>
      <c r="T39" s="28">
        <v>0</v>
      </c>
      <c r="U39" s="28">
        <v>0</v>
      </c>
      <c r="V39" s="28">
        <v>0</v>
      </c>
      <c r="W39" s="50">
        <v>0</v>
      </c>
      <c r="X39" s="54">
        <v>0</v>
      </c>
      <c r="Y39" s="54">
        <v>0</v>
      </c>
      <c r="Z39" s="54">
        <v>0</v>
      </c>
      <c r="AA39" s="54">
        <v>0</v>
      </c>
      <c r="AB39" s="54">
        <v>0</v>
      </c>
      <c r="AC39" s="54">
        <v>0</v>
      </c>
      <c r="AD39" s="76"/>
      <c r="AE39" s="87"/>
    </row>
    <row r="40" spans="1:35" s="20" customFormat="1" ht="16.5" customHeight="1">
      <c r="A40" s="5" t="s">
        <v>134</v>
      </c>
      <c r="B40" s="14" t="s">
        <v>136</v>
      </c>
      <c r="C40" s="28">
        <f t="shared" si="3"/>
        <v>90</v>
      </c>
      <c r="D40" s="44">
        <f t="shared" si="9"/>
        <v>39.1</v>
      </c>
      <c r="E40" s="44">
        <f t="shared" si="10"/>
        <v>43.44444444444445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8">
        <v>0</v>
      </c>
      <c r="O40" s="28">
        <v>0</v>
      </c>
      <c r="P40" s="28">
        <v>90</v>
      </c>
      <c r="Q40" s="28">
        <v>0</v>
      </c>
      <c r="R40" s="28">
        <v>0</v>
      </c>
      <c r="S40" s="28">
        <v>39.1</v>
      </c>
      <c r="T40" s="28">
        <v>0</v>
      </c>
      <c r="U40" s="28">
        <v>0</v>
      </c>
      <c r="V40" s="28">
        <v>0</v>
      </c>
      <c r="W40" s="50">
        <v>0</v>
      </c>
      <c r="X40" s="54">
        <v>0</v>
      </c>
      <c r="Y40" s="54">
        <v>0</v>
      </c>
      <c r="Z40" s="54">
        <v>0</v>
      </c>
      <c r="AA40" s="54">
        <v>0</v>
      </c>
      <c r="AB40" s="75">
        <v>0</v>
      </c>
      <c r="AC40" s="54">
        <v>0</v>
      </c>
      <c r="AD40" s="76"/>
      <c r="AE40" s="87"/>
    </row>
    <row r="41" spans="1:35" s="20" customFormat="1" ht="13.5" customHeight="1">
      <c r="A41" s="5" t="s">
        <v>144</v>
      </c>
      <c r="B41" s="14" t="s">
        <v>145</v>
      </c>
      <c r="C41" s="28">
        <f t="shared" si="3"/>
        <v>0.5</v>
      </c>
      <c r="D41" s="44">
        <f t="shared" si="9"/>
        <v>5.2</v>
      </c>
      <c r="E41" s="44">
        <f t="shared" si="10"/>
        <v>1040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0</v>
      </c>
      <c r="O41" s="28">
        <v>0</v>
      </c>
      <c r="P41" s="28">
        <v>0</v>
      </c>
      <c r="Q41" s="28">
        <v>0</v>
      </c>
      <c r="R41" s="28">
        <v>0</v>
      </c>
      <c r="S41" s="28">
        <v>0</v>
      </c>
      <c r="T41" s="28">
        <v>0</v>
      </c>
      <c r="U41" s="28">
        <v>0</v>
      </c>
      <c r="V41" s="28">
        <v>0</v>
      </c>
      <c r="W41" s="50">
        <v>2.6</v>
      </c>
      <c r="X41" s="54">
        <v>0</v>
      </c>
      <c r="Y41" s="54">
        <v>0.6</v>
      </c>
      <c r="Z41" s="54">
        <v>0</v>
      </c>
      <c r="AA41" s="54">
        <v>1</v>
      </c>
      <c r="AB41" s="75">
        <v>0.5</v>
      </c>
      <c r="AC41" s="54">
        <v>1</v>
      </c>
      <c r="AD41" s="76"/>
      <c r="AE41" s="87"/>
    </row>
    <row r="42" spans="1:35" s="20" customFormat="1" ht="13.5" customHeight="1">
      <c r="A42" s="5" t="s">
        <v>155</v>
      </c>
      <c r="B42" s="14" t="s">
        <v>156</v>
      </c>
      <c r="C42" s="28">
        <f t="shared" si="3"/>
        <v>0</v>
      </c>
      <c r="D42" s="44">
        <f t="shared" si="9"/>
        <v>1.3</v>
      </c>
      <c r="E42" s="44">
        <v>0</v>
      </c>
      <c r="F42" s="28">
        <v>0</v>
      </c>
      <c r="G42" s="28"/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28">
        <v>0</v>
      </c>
      <c r="O42" s="28">
        <v>0</v>
      </c>
      <c r="P42" s="28">
        <v>0</v>
      </c>
      <c r="Q42" s="28">
        <v>0</v>
      </c>
      <c r="R42" s="28">
        <v>0</v>
      </c>
      <c r="S42" s="28">
        <v>0</v>
      </c>
      <c r="T42" s="28">
        <v>0</v>
      </c>
      <c r="U42" s="28">
        <v>0</v>
      </c>
      <c r="V42" s="28">
        <v>0</v>
      </c>
      <c r="W42" s="50"/>
      <c r="X42" s="54">
        <v>0</v>
      </c>
      <c r="Y42" s="54">
        <v>1.3</v>
      </c>
      <c r="Z42" s="54">
        <v>0</v>
      </c>
      <c r="AA42" s="54">
        <v>0</v>
      </c>
      <c r="AB42" s="75">
        <v>0</v>
      </c>
      <c r="AC42" s="54">
        <v>0</v>
      </c>
      <c r="AD42" s="76"/>
      <c r="AE42" s="87"/>
    </row>
    <row r="43" spans="1:35" s="20" customFormat="1" ht="13.5" customHeight="1">
      <c r="A43" s="5" t="s">
        <v>173</v>
      </c>
      <c r="B43" s="14" t="s">
        <v>174</v>
      </c>
      <c r="C43" s="28">
        <v>0</v>
      </c>
      <c r="D43" s="44">
        <f t="shared" si="9"/>
        <v>16</v>
      </c>
      <c r="E43" s="44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  <c r="O43" s="28">
        <v>0</v>
      </c>
      <c r="P43" s="28">
        <v>0</v>
      </c>
      <c r="Q43" s="28">
        <v>0</v>
      </c>
      <c r="R43" s="28">
        <v>0</v>
      </c>
      <c r="S43" s="28">
        <v>0</v>
      </c>
      <c r="T43" s="28">
        <v>0</v>
      </c>
      <c r="U43" s="28">
        <v>0</v>
      </c>
      <c r="V43" s="28">
        <v>0</v>
      </c>
      <c r="W43" s="28">
        <v>0</v>
      </c>
      <c r="X43" s="28">
        <v>0</v>
      </c>
      <c r="Y43" s="54"/>
      <c r="Z43" s="54">
        <v>0</v>
      </c>
      <c r="AA43" s="54">
        <v>16</v>
      </c>
      <c r="AB43" s="75">
        <v>0</v>
      </c>
      <c r="AC43" s="54">
        <v>0</v>
      </c>
      <c r="AD43" s="76"/>
      <c r="AE43" s="87"/>
    </row>
    <row r="44" spans="1:35" s="20" customFormat="1" ht="13.5" customHeight="1">
      <c r="A44" s="5" t="s">
        <v>175</v>
      </c>
      <c r="B44" s="14" t="s">
        <v>176</v>
      </c>
      <c r="C44" s="28">
        <v>1.4</v>
      </c>
      <c r="D44" s="44">
        <f t="shared" si="9"/>
        <v>1.3</v>
      </c>
      <c r="E44" s="44">
        <f t="shared" si="10"/>
        <v>92.857142857142875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8">
        <v>0</v>
      </c>
      <c r="P44" s="28">
        <v>0</v>
      </c>
      <c r="Q44" s="28">
        <v>0</v>
      </c>
      <c r="R44" s="28">
        <v>0</v>
      </c>
      <c r="S44" s="28">
        <v>0</v>
      </c>
      <c r="T44" s="28">
        <v>0</v>
      </c>
      <c r="U44" s="28">
        <v>0</v>
      </c>
      <c r="V44" s="28">
        <v>0</v>
      </c>
      <c r="W44" s="28">
        <v>0</v>
      </c>
      <c r="X44" s="28">
        <v>0</v>
      </c>
      <c r="Y44" s="28">
        <v>0</v>
      </c>
      <c r="Z44" s="28">
        <v>0</v>
      </c>
      <c r="AA44" s="54"/>
      <c r="AB44" s="75">
        <v>1.4</v>
      </c>
      <c r="AC44" s="54">
        <v>1.3</v>
      </c>
      <c r="AD44" s="76"/>
      <c r="AE44" s="87"/>
    </row>
    <row r="45" spans="1:35" s="45" customFormat="1" ht="15.75" customHeight="1">
      <c r="A45" s="43" t="s">
        <v>127</v>
      </c>
      <c r="B45" s="42" t="s">
        <v>95</v>
      </c>
      <c r="C45" s="44">
        <v>25</v>
      </c>
      <c r="D45" s="44">
        <f>G45+I45+K45+M45+O45+Q45+S45+U45+W45</f>
        <v>12.526</v>
      </c>
      <c r="E45" s="44">
        <f t="shared" si="10"/>
        <v>50.104000000000006</v>
      </c>
      <c r="F45" s="44">
        <v>1.2</v>
      </c>
      <c r="G45" s="44">
        <v>1.1259999999999999</v>
      </c>
      <c r="H45" s="44">
        <v>3.8</v>
      </c>
      <c r="I45" s="44">
        <v>1.2</v>
      </c>
      <c r="J45" s="44">
        <v>0</v>
      </c>
      <c r="K45" s="44">
        <v>2.2000000000000002</v>
      </c>
      <c r="L45" s="44">
        <v>5</v>
      </c>
      <c r="M45" s="44">
        <v>0</v>
      </c>
      <c r="N45" s="44">
        <v>5</v>
      </c>
      <c r="O45" s="44">
        <v>0</v>
      </c>
      <c r="P45" s="44">
        <v>5</v>
      </c>
      <c r="Q45" s="44">
        <v>0</v>
      </c>
      <c r="R45" s="44">
        <v>5</v>
      </c>
      <c r="S45" s="44">
        <v>4.8</v>
      </c>
      <c r="T45" s="44">
        <v>0</v>
      </c>
      <c r="U45" s="44">
        <v>1.2</v>
      </c>
      <c r="V45" s="44">
        <v>0</v>
      </c>
      <c r="W45" s="51">
        <v>2</v>
      </c>
      <c r="X45" s="55">
        <v>0</v>
      </c>
      <c r="Y45" s="55">
        <v>1.9</v>
      </c>
      <c r="Z45" s="55">
        <v>0</v>
      </c>
      <c r="AA45" s="55">
        <v>1.2</v>
      </c>
      <c r="AB45" s="55">
        <v>0</v>
      </c>
      <c r="AC45" s="55">
        <v>1.2</v>
      </c>
      <c r="AD45" s="88"/>
      <c r="AE45" s="89"/>
      <c r="AG45" s="78"/>
    </row>
    <row r="46" spans="1:35" s="45" customFormat="1" ht="16.5" customHeight="1">
      <c r="A46" s="43" t="s">
        <v>128</v>
      </c>
      <c r="B46" s="42" t="s">
        <v>40</v>
      </c>
      <c r="C46" s="44">
        <v>8</v>
      </c>
      <c r="D46" s="44">
        <f>G46+I46+K46+M46+O46+Q46+S46+U46+W46</f>
        <v>7.28</v>
      </c>
      <c r="E46" s="44">
        <f t="shared" si="10"/>
        <v>91</v>
      </c>
      <c r="F46" s="44">
        <v>0.8</v>
      </c>
      <c r="G46" s="44">
        <v>0.48</v>
      </c>
      <c r="H46" s="44">
        <v>1.2</v>
      </c>
      <c r="I46" s="44">
        <v>0.7</v>
      </c>
      <c r="J46" s="44">
        <v>0</v>
      </c>
      <c r="K46" s="44">
        <v>0.3</v>
      </c>
      <c r="L46" s="44">
        <v>1</v>
      </c>
      <c r="M46" s="44">
        <v>0</v>
      </c>
      <c r="N46" s="44">
        <v>1</v>
      </c>
      <c r="O46" s="44">
        <v>0.3</v>
      </c>
      <c r="P46" s="44">
        <v>1</v>
      </c>
      <c r="Q46" s="44">
        <v>0</v>
      </c>
      <c r="R46" s="44">
        <v>1</v>
      </c>
      <c r="S46" s="44">
        <v>4.3</v>
      </c>
      <c r="T46" s="44">
        <v>1</v>
      </c>
      <c r="U46" s="44">
        <v>1</v>
      </c>
      <c r="V46" s="44">
        <v>1</v>
      </c>
      <c r="W46" s="51">
        <v>0.2</v>
      </c>
      <c r="X46" s="55">
        <v>0</v>
      </c>
      <c r="Y46" s="55">
        <v>0.5</v>
      </c>
      <c r="Z46" s="55">
        <v>0</v>
      </c>
      <c r="AA46" s="55">
        <v>0.2</v>
      </c>
      <c r="AB46" s="55">
        <v>0</v>
      </c>
      <c r="AC46" s="55">
        <v>0.3</v>
      </c>
      <c r="AD46" s="88"/>
      <c r="AE46" s="89"/>
    </row>
    <row r="47" spans="1:35" s="45" customFormat="1" ht="41.25" customHeight="1">
      <c r="A47" s="43" t="s">
        <v>129</v>
      </c>
      <c r="B47" s="42" t="s">
        <v>30</v>
      </c>
      <c r="C47" s="44">
        <v>1.4</v>
      </c>
      <c r="D47" s="44">
        <v>1.4</v>
      </c>
      <c r="E47" s="44">
        <f t="shared" si="10"/>
        <v>100</v>
      </c>
      <c r="F47" s="44">
        <v>0</v>
      </c>
      <c r="G47" s="44">
        <v>0</v>
      </c>
      <c r="H47" s="44">
        <v>0</v>
      </c>
      <c r="I47" s="44">
        <v>0</v>
      </c>
      <c r="J47" s="44">
        <v>0</v>
      </c>
      <c r="K47" s="44">
        <v>0</v>
      </c>
      <c r="L47" s="44">
        <v>0</v>
      </c>
      <c r="M47" s="44">
        <v>0</v>
      </c>
      <c r="N47" s="44">
        <v>1.4</v>
      </c>
      <c r="O47" s="44">
        <v>0</v>
      </c>
      <c r="P47" s="44">
        <v>0</v>
      </c>
      <c r="Q47" s="44">
        <v>0</v>
      </c>
      <c r="R47" s="44">
        <v>0</v>
      </c>
      <c r="S47" s="44">
        <v>0</v>
      </c>
      <c r="T47" s="44">
        <v>0</v>
      </c>
      <c r="U47" s="44">
        <v>0</v>
      </c>
      <c r="V47" s="44">
        <v>0</v>
      </c>
      <c r="W47" s="51">
        <v>0</v>
      </c>
      <c r="X47" s="55">
        <v>0</v>
      </c>
      <c r="Y47" s="55">
        <v>0</v>
      </c>
      <c r="Z47" s="55">
        <v>0</v>
      </c>
      <c r="AA47" s="55">
        <v>0</v>
      </c>
      <c r="AB47" s="55">
        <v>0</v>
      </c>
      <c r="AC47" s="55">
        <v>1.4</v>
      </c>
      <c r="AD47" s="88"/>
      <c r="AE47" s="89"/>
    </row>
    <row r="48" spans="1:35" s="4" customFormat="1" ht="25.5" customHeight="1">
      <c r="A48" s="12" t="s">
        <v>130</v>
      </c>
      <c r="B48" s="22" t="s">
        <v>89</v>
      </c>
      <c r="C48" s="27">
        <f>F48+H48+J48+L48+N48+P48+R48+T48+V48+X48+Z48+AB48</f>
        <v>223.6</v>
      </c>
      <c r="D48" s="27">
        <f>G48+I48+K48+M48+O48+Q48+S48+U48+W48+Y48+AA48+AC48</f>
        <v>220.4</v>
      </c>
      <c r="E48" s="27">
        <f>D48/C48*100</f>
        <v>98.568872987477647</v>
      </c>
      <c r="F48" s="27">
        <f>SUM(F49:F50)</f>
        <v>27.3</v>
      </c>
      <c r="G48" s="27">
        <f>SUM(G49:G50)</f>
        <v>12.7</v>
      </c>
      <c r="H48" s="27">
        <f>SUM(H49:H50)</f>
        <v>16.399999999999999</v>
      </c>
      <c r="I48" s="27">
        <f>SUM(I49:I50)</f>
        <v>0</v>
      </c>
      <c r="J48" s="27">
        <v>0</v>
      </c>
      <c r="K48" s="27">
        <f>SUM(K49:K50)</f>
        <v>0</v>
      </c>
      <c r="L48" s="27">
        <v>16.399999999999999</v>
      </c>
      <c r="M48" s="27">
        <v>10.8</v>
      </c>
      <c r="N48" s="27">
        <v>16.399999999999999</v>
      </c>
      <c r="O48" s="27">
        <v>21.9</v>
      </c>
      <c r="P48" s="27">
        <v>16.399999999999999</v>
      </c>
      <c r="Q48" s="27">
        <v>21.7</v>
      </c>
      <c r="R48" s="27">
        <v>27.3</v>
      </c>
      <c r="S48" s="27">
        <v>21.7</v>
      </c>
      <c r="T48" s="27">
        <v>27.3</v>
      </c>
      <c r="U48" s="27">
        <v>21.7</v>
      </c>
      <c r="V48" s="27">
        <v>27.3</v>
      </c>
      <c r="W48" s="49">
        <v>27.2</v>
      </c>
      <c r="X48" s="27">
        <f>X49+X50</f>
        <v>30.1</v>
      </c>
      <c r="Y48" s="53">
        <f>Y49+Y50</f>
        <v>32.6</v>
      </c>
      <c r="Z48" s="53">
        <v>18.7</v>
      </c>
      <c r="AA48" s="53">
        <v>31.8</v>
      </c>
      <c r="AB48" s="53">
        <v>0</v>
      </c>
      <c r="AC48" s="53">
        <v>18.3</v>
      </c>
      <c r="AD48" s="76"/>
      <c r="AE48" s="70"/>
    </row>
    <row r="49" spans="1:31" s="20" customFormat="1" ht="14.25" customHeight="1">
      <c r="A49" s="5" t="s">
        <v>131</v>
      </c>
      <c r="B49" s="14" t="s">
        <v>7</v>
      </c>
      <c r="C49" s="28">
        <f t="shared" ref="C49:C59" si="11">F49+H49+J49+L49+N49+P49+R49+T49+V49+X49+Z49+AB49</f>
        <v>183.3</v>
      </c>
      <c r="D49" s="28">
        <f>G49+I49+K49+M49+O49+Q49+S49+U49+W49+Y49+AA49+AC49</f>
        <v>180.6</v>
      </c>
      <c r="E49" s="28">
        <f>D49/C49*100</f>
        <v>98.527004909983631</v>
      </c>
      <c r="F49" s="28">
        <v>22.3</v>
      </c>
      <c r="G49" s="28">
        <v>10.4</v>
      </c>
      <c r="H49" s="28">
        <v>13.4</v>
      </c>
      <c r="I49" s="28">
        <v>0</v>
      </c>
      <c r="J49" s="28">
        <v>0</v>
      </c>
      <c r="K49" s="28">
        <v>0</v>
      </c>
      <c r="L49" s="28">
        <v>13.4</v>
      </c>
      <c r="M49" s="28">
        <v>8.9</v>
      </c>
      <c r="N49" s="28">
        <v>13.4</v>
      </c>
      <c r="O49" s="28">
        <v>17.8</v>
      </c>
      <c r="P49" s="28">
        <v>13.4</v>
      </c>
      <c r="Q49" s="28">
        <v>17.8</v>
      </c>
      <c r="R49" s="28">
        <v>22.3</v>
      </c>
      <c r="S49" s="28">
        <v>17.8</v>
      </c>
      <c r="T49" s="28">
        <v>22.3</v>
      </c>
      <c r="U49" s="28">
        <v>17.8</v>
      </c>
      <c r="V49" s="28">
        <v>22.3</v>
      </c>
      <c r="W49" s="50">
        <v>22.3</v>
      </c>
      <c r="X49" s="28">
        <v>24.6</v>
      </c>
      <c r="Y49" s="54">
        <v>26.7</v>
      </c>
      <c r="Z49" s="54">
        <v>15.9</v>
      </c>
      <c r="AA49" s="54">
        <v>26.1</v>
      </c>
      <c r="AB49" s="54">
        <v>0</v>
      </c>
      <c r="AC49" s="54">
        <v>15</v>
      </c>
      <c r="AD49" s="76"/>
      <c r="AE49" s="87"/>
    </row>
    <row r="50" spans="1:31" s="20" customFormat="1" ht="19.5" customHeight="1">
      <c r="A50" s="5" t="s">
        <v>16</v>
      </c>
      <c r="B50" s="14" t="s">
        <v>8</v>
      </c>
      <c r="C50" s="28">
        <f t="shared" si="11"/>
        <v>40.299999999999997</v>
      </c>
      <c r="D50" s="28">
        <f>G50+I50+K50+M50+O50+Q50+S50+U50+W50+Y50+AA50+AC50</f>
        <v>39.799999999999997</v>
      </c>
      <c r="E50" s="28">
        <f>D50/C50*100</f>
        <v>98.759305210918114</v>
      </c>
      <c r="F50" s="28">
        <v>5</v>
      </c>
      <c r="G50" s="28">
        <v>2.2999999999999998</v>
      </c>
      <c r="H50" s="28">
        <v>3</v>
      </c>
      <c r="I50" s="28">
        <v>0</v>
      </c>
      <c r="J50" s="28">
        <v>0</v>
      </c>
      <c r="K50" s="28">
        <v>0</v>
      </c>
      <c r="L50" s="28">
        <v>3</v>
      </c>
      <c r="M50" s="28">
        <v>1.9</v>
      </c>
      <c r="N50" s="28">
        <v>3</v>
      </c>
      <c r="O50" s="28">
        <v>4.0999999999999996</v>
      </c>
      <c r="P50" s="28">
        <v>3</v>
      </c>
      <c r="Q50" s="28">
        <v>3.9</v>
      </c>
      <c r="R50" s="28">
        <v>5</v>
      </c>
      <c r="S50" s="28">
        <v>3.9</v>
      </c>
      <c r="T50" s="28">
        <v>5</v>
      </c>
      <c r="U50" s="28">
        <v>3.9</v>
      </c>
      <c r="V50" s="28">
        <v>5</v>
      </c>
      <c r="W50" s="50">
        <v>4.9000000000000004</v>
      </c>
      <c r="X50" s="28">
        <v>5.5</v>
      </c>
      <c r="Y50" s="54">
        <v>5.9</v>
      </c>
      <c r="Z50" s="54">
        <v>2.8</v>
      </c>
      <c r="AA50" s="54">
        <v>5.7</v>
      </c>
      <c r="AB50" s="54">
        <v>0</v>
      </c>
      <c r="AC50" s="54">
        <v>3.3</v>
      </c>
      <c r="AD50" s="76"/>
      <c r="AE50" s="87"/>
    </row>
    <row r="51" spans="1:31" s="26" customFormat="1" ht="25.5" customHeight="1">
      <c r="A51" s="41"/>
      <c r="B51" s="33" t="s">
        <v>26</v>
      </c>
      <c r="C51" s="27">
        <f>C52+C53+C54+C55+C56+C57+C58+C59</f>
        <v>59929.159</v>
      </c>
      <c r="D51" s="27">
        <f>G51+I51+K51+M51+O51+Q51+S51+U51+W51+Y51+AA51+AC51</f>
        <v>59483.797999999995</v>
      </c>
      <c r="E51" s="27">
        <f>D51/C51*100</f>
        <v>99.256854246861693</v>
      </c>
      <c r="F51" s="27">
        <f t="shared" ref="F51:AB51" si="12">F52+F53+F54+F55+F56+F57+F58+F59</f>
        <v>19848.032999999999</v>
      </c>
      <c r="G51" s="27">
        <f t="shared" si="12"/>
        <v>18735.223999999998</v>
      </c>
      <c r="H51" s="27">
        <f t="shared" si="12"/>
        <v>19843.810000000001</v>
      </c>
      <c r="I51" s="27">
        <f t="shared" si="12"/>
        <v>20601.3</v>
      </c>
      <c r="J51" s="27">
        <f t="shared" si="12"/>
        <v>5596.8160000000007</v>
      </c>
      <c r="K51" s="27">
        <f t="shared" si="12"/>
        <v>5913.2739999999994</v>
      </c>
      <c r="L51" s="27">
        <f t="shared" si="12"/>
        <v>1024.8</v>
      </c>
      <c r="M51" s="27">
        <f t="shared" si="12"/>
        <v>514.5</v>
      </c>
      <c r="N51" s="27">
        <f t="shared" si="12"/>
        <v>4125.0000000000009</v>
      </c>
      <c r="O51" s="27">
        <f t="shared" si="12"/>
        <v>3568.2999999999997</v>
      </c>
      <c r="P51" s="27">
        <f t="shared" si="12"/>
        <v>4637.9999999999991</v>
      </c>
      <c r="Q51" s="27">
        <f t="shared" si="12"/>
        <v>2609.6999999999998</v>
      </c>
      <c r="R51" s="27">
        <f t="shared" si="12"/>
        <v>508.3</v>
      </c>
      <c r="S51" s="27">
        <f t="shared" si="12"/>
        <v>2955.4</v>
      </c>
      <c r="T51" s="27">
        <f t="shared" si="12"/>
        <v>508.4</v>
      </c>
      <c r="U51" s="27">
        <f t="shared" si="12"/>
        <v>984.90000000000009</v>
      </c>
      <c r="V51" s="27">
        <f t="shared" si="12"/>
        <v>808.5</v>
      </c>
      <c r="W51" s="27">
        <f t="shared" si="12"/>
        <v>447.9</v>
      </c>
      <c r="X51" s="27">
        <f t="shared" si="12"/>
        <v>1170.9000000000001</v>
      </c>
      <c r="Y51" s="27">
        <f t="shared" si="12"/>
        <v>1411.1</v>
      </c>
      <c r="Z51" s="27">
        <f t="shared" si="12"/>
        <v>1029</v>
      </c>
      <c r="AA51" s="27">
        <f t="shared" si="12"/>
        <v>297</v>
      </c>
      <c r="AB51" s="27">
        <f t="shared" si="12"/>
        <v>827.6</v>
      </c>
      <c r="AC51" s="27">
        <f>AC59+AC58+AC57+AC56+AC55+AC54+AC53+AC52</f>
        <v>1445.2000000000003</v>
      </c>
      <c r="AD51" s="76"/>
      <c r="AE51" s="71"/>
    </row>
    <row r="52" spans="1:31" s="20" customFormat="1" ht="39" customHeight="1">
      <c r="A52" s="5" t="s">
        <v>17</v>
      </c>
      <c r="B52" s="34" t="s">
        <v>66</v>
      </c>
      <c r="C52" s="28">
        <f t="shared" si="11"/>
        <v>15902.199000000001</v>
      </c>
      <c r="D52" s="28">
        <f t="shared" ref="D52:D59" si="13">G52+I52+K52+M52+O52+Q52+S52+U52+W52+Y52+AA52+AC52</f>
        <v>15859.951000000001</v>
      </c>
      <c r="E52" s="28">
        <f>D52/C52*100</f>
        <v>99.734326051384471</v>
      </c>
      <c r="F52" s="28">
        <v>3746.9450000000002</v>
      </c>
      <c r="G52" s="28">
        <v>3746.944</v>
      </c>
      <c r="H52" s="28">
        <v>1714.454</v>
      </c>
      <c r="I52" s="28">
        <v>1714.4549999999999</v>
      </c>
      <c r="J52" s="28">
        <v>2924.8</v>
      </c>
      <c r="K52" s="28">
        <v>2887.3519999999999</v>
      </c>
      <c r="L52" s="28">
        <v>195.2</v>
      </c>
      <c r="M52" s="28">
        <v>243.5</v>
      </c>
      <c r="N52" s="28">
        <v>3492.8</v>
      </c>
      <c r="O52" s="28">
        <v>3492.9</v>
      </c>
      <c r="P52" s="28">
        <v>2187.1999999999998</v>
      </c>
      <c r="Q52" s="28">
        <v>900.7</v>
      </c>
      <c r="R52" s="28">
        <v>0</v>
      </c>
      <c r="S52" s="28">
        <v>759.6</v>
      </c>
      <c r="T52" s="28">
        <v>0</v>
      </c>
      <c r="U52" s="28">
        <v>348.6</v>
      </c>
      <c r="V52" s="28">
        <v>0</v>
      </c>
      <c r="W52" s="50">
        <v>178.3</v>
      </c>
      <c r="X52" s="28">
        <v>664.6</v>
      </c>
      <c r="Y52" s="54">
        <v>989.1</v>
      </c>
      <c r="Z52" s="54">
        <v>558.9</v>
      </c>
      <c r="AA52" s="54">
        <v>0</v>
      </c>
      <c r="AB52" s="54">
        <v>417.3</v>
      </c>
      <c r="AC52" s="54">
        <v>598.5</v>
      </c>
      <c r="AD52" s="76"/>
      <c r="AE52" s="87"/>
    </row>
    <row r="53" spans="1:31" s="20" customFormat="1" ht="39" customHeight="1">
      <c r="A53" s="5" t="s">
        <v>23</v>
      </c>
      <c r="B53" s="34" t="s">
        <v>67</v>
      </c>
      <c r="C53" s="28">
        <f t="shared" si="11"/>
        <v>37464.832000000002</v>
      </c>
      <c r="D53" s="28">
        <f t="shared" si="13"/>
        <v>37319.562999999995</v>
      </c>
      <c r="E53" s="28">
        <f t="shared" ref="E53:E59" si="14">D53/C53*100</f>
        <v>99.612252365098001</v>
      </c>
      <c r="F53" s="28">
        <v>15624.132</v>
      </c>
      <c r="G53" s="28">
        <v>14973.769</v>
      </c>
      <c r="H53" s="28">
        <v>17652.2</v>
      </c>
      <c r="I53" s="28">
        <v>18664.215</v>
      </c>
      <c r="J53" s="28">
        <v>2193</v>
      </c>
      <c r="K53" s="28">
        <v>2241.3789999999999</v>
      </c>
      <c r="L53" s="28">
        <v>173.3</v>
      </c>
      <c r="M53" s="28">
        <v>124.9</v>
      </c>
      <c r="N53" s="28">
        <v>6</v>
      </c>
      <c r="O53" s="28">
        <v>6</v>
      </c>
      <c r="P53" s="28">
        <v>1816.2</v>
      </c>
      <c r="Q53" s="28">
        <v>1631.5</v>
      </c>
      <c r="R53" s="28">
        <v>0</v>
      </c>
      <c r="S53" s="28">
        <v>-39</v>
      </c>
      <c r="T53" s="28">
        <v>0</v>
      </c>
      <c r="U53" s="28">
        <v>402</v>
      </c>
      <c r="V53" s="28">
        <v>0</v>
      </c>
      <c r="W53" s="50">
        <v>-178.3</v>
      </c>
      <c r="X53" s="28">
        <v>0</v>
      </c>
      <c r="Y53" s="54">
        <v>-324.5</v>
      </c>
      <c r="Z53" s="54">
        <v>0</v>
      </c>
      <c r="AA53" s="54">
        <v>0</v>
      </c>
      <c r="AB53" s="54">
        <v>0</v>
      </c>
      <c r="AC53" s="54">
        <v>-182.4</v>
      </c>
      <c r="AD53" s="76"/>
      <c r="AE53" s="87"/>
    </row>
    <row r="54" spans="1:31" s="20" customFormat="1" ht="48.75" customHeight="1">
      <c r="A54" s="5" t="s">
        <v>25</v>
      </c>
      <c r="B54" s="34" t="s">
        <v>68</v>
      </c>
      <c r="C54" s="28">
        <f t="shared" si="11"/>
        <v>126.70000000000002</v>
      </c>
      <c r="D54" s="28">
        <f t="shared" si="13"/>
        <v>90.700000000000017</v>
      </c>
      <c r="E54" s="28">
        <f t="shared" si="14"/>
        <v>71.586424625098672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69.900000000000006</v>
      </c>
      <c r="M54" s="28">
        <v>0</v>
      </c>
      <c r="N54" s="28">
        <v>0</v>
      </c>
      <c r="O54" s="28">
        <v>0</v>
      </c>
      <c r="P54" s="28">
        <v>0</v>
      </c>
      <c r="Q54" s="28">
        <v>0</v>
      </c>
      <c r="R54" s="28">
        <v>0</v>
      </c>
      <c r="S54" s="28">
        <v>69.900000000000006</v>
      </c>
      <c r="T54" s="28">
        <v>0</v>
      </c>
      <c r="U54" s="28">
        <v>0</v>
      </c>
      <c r="V54" s="28">
        <v>0.2</v>
      </c>
      <c r="W54" s="50">
        <v>0</v>
      </c>
      <c r="X54" s="28">
        <v>16.600000000000001</v>
      </c>
      <c r="Y54" s="54">
        <v>16.399999999999999</v>
      </c>
      <c r="Z54" s="54">
        <v>40</v>
      </c>
      <c r="AA54" s="54">
        <v>4.5</v>
      </c>
      <c r="AB54" s="54">
        <v>0</v>
      </c>
      <c r="AC54" s="54">
        <v>-0.1</v>
      </c>
      <c r="AD54" s="76"/>
      <c r="AE54" s="87"/>
    </row>
    <row r="55" spans="1:31" s="20" customFormat="1" ht="49.5" customHeight="1">
      <c r="A55" s="5" t="s">
        <v>39</v>
      </c>
      <c r="B55" s="34" t="s">
        <v>91</v>
      </c>
      <c r="C55" s="28">
        <f t="shared" si="11"/>
        <v>645.40000000000009</v>
      </c>
      <c r="D55" s="28">
        <f t="shared" si="13"/>
        <v>460.31099999999998</v>
      </c>
      <c r="E55" s="28">
        <f t="shared" si="14"/>
        <v>71.321815928106588</v>
      </c>
      <c r="F55" s="28">
        <v>64.3</v>
      </c>
      <c r="G55" s="28">
        <v>14.510999999999999</v>
      </c>
      <c r="H55" s="28">
        <v>64.3</v>
      </c>
      <c r="I55" s="28">
        <v>0</v>
      </c>
      <c r="J55" s="28">
        <v>66.099999999999994</v>
      </c>
      <c r="K55" s="28">
        <v>180.1</v>
      </c>
      <c r="L55" s="28">
        <v>73.3</v>
      </c>
      <c r="M55" s="28">
        <v>143.1</v>
      </c>
      <c r="N55" s="28">
        <v>67.5</v>
      </c>
      <c r="O55" s="28">
        <v>67.7</v>
      </c>
      <c r="P55" s="28">
        <v>64.3</v>
      </c>
      <c r="Q55" s="28">
        <v>7.5</v>
      </c>
      <c r="R55" s="28">
        <v>64.3</v>
      </c>
      <c r="S55" s="28">
        <v>1.4</v>
      </c>
      <c r="T55" s="28">
        <v>64.3</v>
      </c>
      <c r="U55" s="28">
        <v>5.2</v>
      </c>
      <c r="V55" s="28">
        <v>64.099999999999994</v>
      </c>
      <c r="W55" s="50">
        <v>15.4</v>
      </c>
      <c r="X55" s="28">
        <v>47.7</v>
      </c>
      <c r="Y55" s="54">
        <v>9.1</v>
      </c>
      <c r="Z55" s="54">
        <v>5.2</v>
      </c>
      <c r="AA55" s="54">
        <v>0</v>
      </c>
      <c r="AB55" s="54">
        <v>0</v>
      </c>
      <c r="AC55" s="54">
        <v>16.3</v>
      </c>
      <c r="AD55" s="76"/>
      <c r="AE55" s="87"/>
    </row>
    <row r="56" spans="1:31" s="20" customFormat="1" ht="37.5" customHeight="1">
      <c r="A56" s="5" t="s">
        <v>41</v>
      </c>
      <c r="B56" s="34" t="s">
        <v>69</v>
      </c>
      <c r="C56" s="28">
        <f t="shared" si="11"/>
        <v>265.64799999999997</v>
      </c>
      <c r="D56" s="28">
        <f t="shared" si="13"/>
        <v>239.21599999999998</v>
      </c>
      <c r="E56" s="28">
        <f t="shared" si="14"/>
        <v>90.049990965488163</v>
      </c>
      <c r="F56" s="28">
        <v>2.3159999999999998</v>
      </c>
      <c r="G56" s="28">
        <v>0</v>
      </c>
      <c r="H56" s="28">
        <v>2.516</v>
      </c>
      <c r="I56" s="28">
        <v>5.5</v>
      </c>
      <c r="J56" s="28">
        <v>2.516</v>
      </c>
      <c r="K56" s="28">
        <v>2.3159999999999998</v>
      </c>
      <c r="L56" s="28">
        <v>2.5</v>
      </c>
      <c r="M56" s="28">
        <v>2.4</v>
      </c>
      <c r="N56" s="28">
        <v>48.3</v>
      </c>
      <c r="O56" s="28">
        <v>1.1000000000000001</v>
      </c>
      <c r="P56" s="28">
        <v>59.9</v>
      </c>
      <c r="Q56" s="28">
        <v>69.5</v>
      </c>
      <c r="R56" s="28">
        <v>33.6</v>
      </c>
      <c r="S56" s="28">
        <v>44.3</v>
      </c>
      <c r="T56" s="28">
        <v>33.799999999999997</v>
      </c>
      <c r="U56" s="28">
        <v>1.7</v>
      </c>
      <c r="V56" s="28">
        <v>33.9</v>
      </c>
      <c r="W56" s="50">
        <v>23.2</v>
      </c>
      <c r="X56" s="28">
        <v>31.7</v>
      </c>
      <c r="Y56" s="54">
        <v>11.6</v>
      </c>
      <c r="Z56" s="54">
        <v>14.6</v>
      </c>
      <c r="AA56" s="54">
        <v>75.900000000000006</v>
      </c>
      <c r="AB56" s="54">
        <v>0</v>
      </c>
      <c r="AC56" s="54">
        <v>1.7</v>
      </c>
      <c r="AD56" s="76"/>
      <c r="AE56" s="87"/>
    </row>
    <row r="57" spans="1:31" s="20" customFormat="1" ht="27.75" customHeight="1">
      <c r="A57" s="5" t="s">
        <v>42</v>
      </c>
      <c r="B57" s="34" t="s">
        <v>70</v>
      </c>
      <c r="C57" s="28">
        <f t="shared" si="11"/>
        <v>16.000000000000004</v>
      </c>
      <c r="D57" s="28">
        <f t="shared" si="13"/>
        <v>5.577</v>
      </c>
      <c r="E57" s="28">
        <f t="shared" si="14"/>
        <v>34.856249999999996</v>
      </c>
      <c r="F57" s="28">
        <v>1.3</v>
      </c>
      <c r="G57" s="28">
        <v>0</v>
      </c>
      <c r="H57" s="28">
        <v>1.3</v>
      </c>
      <c r="I57" s="28">
        <v>0.79</v>
      </c>
      <c r="J57" s="28">
        <v>1.3</v>
      </c>
      <c r="K57" s="28">
        <v>0.38700000000000001</v>
      </c>
      <c r="L57" s="28">
        <v>1.5</v>
      </c>
      <c r="M57" s="28">
        <v>0.6</v>
      </c>
      <c r="N57" s="28">
        <v>1.3</v>
      </c>
      <c r="O57" s="28">
        <v>0.6</v>
      </c>
      <c r="P57" s="28">
        <v>1.4</v>
      </c>
      <c r="Q57" s="28">
        <v>0.5</v>
      </c>
      <c r="R57" s="28">
        <v>1.4</v>
      </c>
      <c r="S57" s="28">
        <v>0.7</v>
      </c>
      <c r="T57" s="28">
        <v>1.3</v>
      </c>
      <c r="U57" s="28">
        <v>0.6</v>
      </c>
      <c r="V57" s="28">
        <v>1.3</v>
      </c>
      <c r="W57" s="50">
        <v>0.3</v>
      </c>
      <c r="X57" s="28">
        <v>1.3</v>
      </c>
      <c r="Y57" s="54">
        <v>0.4</v>
      </c>
      <c r="Z57" s="54">
        <v>1.3</v>
      </c>
      <c r="AA57" s="54">
        <v>0.3</v>
      </c>
      <c r="AB57" s="54">
        <v>1.3</v>
      </c>
      <c r="AC57" s="54">
        <v>0.4</v>
      </c>
      <c r="AD57" s="76"/>
      <c r="AE57" s="87"/>
    </row>
    <row r="58" spans="1:31" s="20" customFormat="1" ht="42" customHeight="1">
      <c r="A58" s="5" t="s">
        <v>43</v>
      </c>
      <c r="B58" s="34" t="s">
        <v>71</v>
      </c>
      <c r="C58" s="28">
        <f t="shared" si="11"/>
        <v>5100</v>
      </c>
      <c r="D58" s="28">
        <f t="shared" si="13"/>
        <v>5100</v>
      </c>
      <c r="E58" s="28">
        <f t="shared" si="14"/>
        <v>100</v>
      </c>
      <c r="F58" s="28">
        <v>375</v>
      </c>
      <c r="G58" s="28">
        <v>0</v>
      </c>
      <c r="H58" s="28">
        <v>375</v>
      </c>
      <c r="I58" s="28">
        <v>182.3</v>
      </c>
      <c r="J58" s="28">
        <v>375</v>
      </c>
      <c r="K58" s="28">
        <v>567.70000000000005</v>
      </c>
      <c r="L58" s="28">
        <v>475</v>
      </c>
      <c r="M58" s="28">
        <v>0</v>
      </c>
      <c r="N58" s="28">
        <v>475</v>
      </c>
      <c r="O58" s="28">
        <v>0</v>
      </c>
      <c r="P58" s="28">
        <v>475</v>
      </c>
      <c r="Q58" s="28">
        <v>0</v>
      </c>
      <c r="R58" s="28">
        <v>375</v>
      </c>
      <c r="S58" s="28">
        <v>1982.2</v>
      </c>
      <c r="T58" s="28">
        <v>375</v>
      </c>
      <c r="U58" s="28">
        <v>192.8</v>
      </c>
      <c r="V58" s="28">
        <v>675</v>
      </c>
      <c r="W58" s="50">
        <v>375</v>
      </c>
      <c r="X58" s="28">
        <v>375</v>
      </c>
      <c r="Y58" s="54">
        <v>675</v>
      </c>
      <c r="Z58" s="54">
        <v>375</v>
      </c>
      <c r="AA58" s="54">
        <v>182.3</v>
      </c>
      <c r="AB58" s="54">
        <v>375</v>
      </c>
      <c r="AC58" s="54">
        <v>942.7</v>
      </c>
      <c r="AD58" s="76"/>
      <c r="AE58" s="87"/>
    </row>
    <row r="59" spans="1:31" s="20" customFormat="1" ht="41.25" customHeight="1">
      <c r="A59" s="5" t="s">
        <v>44</v>
      </c>
      <c r="B59" s="34" t="s">
        <v>72</v>
      </c>
      <c r="C59" s="28">
        <f t="shared" si="11"/>
        <v>408.38</v>
      </c>
      <c r="D59" s="28">
        <f t="shared" si="13"/>
        <v>408.48</v>
      </c>
      <c r="E59" s="28">
        <f t="shared" si="14"/>
        <v>100.02448699740438</v>
      </c>
      <c r="F59" s="28">
        <v>34.04</v>
      </c>
      <c r="G59" s="28">
        <v>0</v>
      </c>
      <c r="H59" s="28">
        <v>34.04</v>
      </c>
      <c r="I59" s="28">
        <v>34.04</v>
      </c>
      <c r="J59" s="28">
        <v>34.1</v>
      </c>
      <c r="K59" s="28">
        <v>34.04</v>
      </c>
      <c r="L59" s="28">
        <v>34.1</v>
      </c>
      <c r="M59" s="28">
        <v>0</v>
      </c>
      <c r="N59" s="28">
        <v>34.1</v>
      </c>
      <c r="O59" s="28">
        <v>0</v>
      </c>
      <c r="P59" s="28">
        <v>34</v>
      </c>
      <c r="Q59" s="28">
        <v>0</v>
      </c>
      <c r="R59" s="28">
        <v>34</v>
      </c>
      <c r="S59" s="28">
        <v>136.30000000000001</v>
      </c>
      <c r="T59" s="28">
        <v>34</v>
      </c>
      <c r="U59" s="28">
        <v>34</v>
      </c>
      <c r="V59" s="28">
        <v>34</v>
      </c>
      <c r="W59" s="50">
        <v>34</v>
      </c>
      <c r="X59" s="28">
        <v>34</v>
      </c>
      <c r="Y59" s="54">
        <v>34</v>
      </c>
      <c r="Z59" s="54">
        <v>34</v>
      </c>
      <c r="AA59" s="54">
        <v>34</v>
      </c>
      <c r="AB59" s="54">
        <v>34</v>
      </c>
      <c r="AC59" s="54">
        <v>68.099999999999994</v>
      </c>
      <c r="AD59" s="76"/>
      <c r="AE59" s="87"/>
    </row>
    <row r="60" spans="1:31" s="3" customFormat="1" ht="15.75" customHeight="1">
      <c r="A60" s="2"/>
      <c r="B60" s="35" t="s">
        <v>90</v>
      </c>
      <c r="C60" s="82">
        <f>C61+C62+C63+C64+C65+C66+C67+C68+C69+C70+C71+C72+C73+C74+C75+C76+C77+C78+C79+C80+C81+C82+C83+C84</f>
        <v>142640.40199999997</v>
      </c>
      <c r="D60" s="82">
        <v>135984.9</v>
      </c>
      <c r="E60" s="82">
        <f>D60/C60*100</f>
        <v>95.334069515592105</v>
      </c>
      <c r="F60" s="82">
        <f t="shared" ref="F60:AB60" si="15">F61+F62+F63+F64+F65+F66+F67+F68+F69+F70+F71+F72+F73+F74+F75+F76+F77+F78+F79+F80+F81+F82+F83+F84</f>
        <v>10038.878999999999</v>
      </c>
      <c r="G60" s="82">
        <f t="shared" si="15"/>
        <v>9765.2340000000004</v>
      </c>
      <c r="H60" s="82">
        <f t="shared" si="15"/>
        <v>11611.089999999998</v>
      </c>
      <c r="I60" s="82">
        <f t="shared" si="15"/>
        <v>10359.159000000001</v>
      </c>
      <c r="J60" s="82">
        <f t="shared" si="15"/>
        <v>10743.133000000002</v>
      </c>
      <c r="K60" s="82">
        <f t="shared" si="15"/>
        <v>10127.348000000002</v>
      </c>
      <c r="L60" s="82">
        <f t="shared" si="15"/>
        <v>11572.399999999998</v>
      </c>
      <c r="M60" s="82">
        <f t="shared" si="15"/>
        <v>11792.099999999999</v>
      </c>
      <c r="N60" s="82">
        <f t="shared" si="15"/>
        <v>11135.7</v>
      </c>
      <c r="O60" s="82">
        <f t="shared" si="15"/>
        <v>10521.8</v>
      </c>
      <c r="P60" s="82">
        <f t="shared" si="15"/>
        <v>10413.300000000003</v>
      </c>
      <c r="Q60" s="82">
        <f t="shared" si="15"/>
        <v>10744.400000000001</v>
      </c>
      <c r="R60" s="82">
        <f t="shared" si="15"/>
        <v>12931.999999999998</v>
      </c>
      <c r="S60" s="82">
        <f t="shared" si="15"/>
        <v>11721.599999999999</v>
      </c>
      <c r="T60" s="82">
        <f t="shared" si="15"/>
        <v>12890.400000000001</v>
      </c>
      <c r="U60" s="82">
        <f t="shared" si="15"/>
        <v>11662.099999999999</v>
      </c>
      <c r="V60" s="82">
        <f t="shared" si="15"/>
        <v>12936.5</v>
      </c>
      <c r="W60" s="82">
        <f t="shared" si="15"/>
        <v>13019.100000000002</v>
      </c>
      <c r="X60" s="82">
        <f t="shared" si="15"/>
        <v>12741.300000000001</v>
      </c>
      <c r="Y60" s="82">
        <f t="shared" si="15"/>
        <v>11821.2</v>
      </c>
      <c r="Z60" s="82">
        <f t="shared" si="15"/>
        <v>13060.7</v>
      </c>
      <c r="AA60" s="82">
        <f t="shared" si="15"/>
        <v>11358.700000000003</v>
      </c>
      <c r="AB60" s="82">
        <f t="shared" si="15"/>
        <v>12565.000000000002</v>
      </c>
      <c r="AC60" s="27">
        <f>AC61+AC62+AC63+AC64+AC65+AC66+AC67+AC68+AC69+AC70+AC71+AC72+AC73+AC74+AC75+AC76+AC77+AC78+AC79+AC80+AC81+AC82+AC83+AC84</f>
        <v>13092.5</v>
      </c>
      <c r="AD60" s="76"/>
      <c r="AE60" s="70"/>
    </row>
    <row r="61" spans="1:31" s="4" customFormat="1" ht="25.5" customHeight="1">
      <c r="A61" s="5" t="s">
        <v>45</v>
      </c>
      <c r="B61" s="34" t="s">
        <v>73</v>
      </c>
      <c r="C61" s="28">
        <f>F61+H61+J61+L61+N61+P61+R61+T61+V61+X61+Z61+AB61</f>
        <v>1146.24</v>
      </c>
      <c r="D61" s="28">
        <f>G61+I61+K61+M61+O61+Q61+S61+U61+W61+Y61+AA61+AC61</f>
        <v>1045.6209999999999</v>
      </c>
      <c r="E61" s="28">
        <f>D61/C61*100</f>
        <v>91.221820910106075</v>
      </c>
      <c r="F61" s="28">
        <v>83.54</v>
      </c>
      <c r="G61" s="28">
        <v>83.539000000000001</v>
      </c>
      <c r="H61" s="28">
        <v>68.599999999999994</v>
      </c>
      <c r="I61" s="28">
        <v>68.683999999999997</v>
      </c>
      <c r="J61" s="28">
        <v>134.80000000000001</v>
      </c>
      <c r="K61" s="28">
        <v>134.69800000000001</v>
      </c>
      <c r="L61" s="28">
        <v>90</v>
      </c>
      <c r="M61" s="28">
        <v>83.3</v>
      </c>
      <c r="N61" s="28">
        <v>90</v>
      </c>
      <c r="O61" s="28">
        <v>43.7</v>
      </c>
      <c r="P61" s="28">
        <v>56.4</v>
      </c>
      <c r="Q61" s="28">
        <v>109.5</v>
      </c>
      <c r="R61" s="28">
        <v>123.4</v>
      </c>
      <c r="S61" s="28">
        <v>48.9</v>
      </c>
      <c r="T61" s="28">
        <v>123.4</v>
      </c>
      <c r="U61" s="28">
        <v>105.8</v>
      </c>
      <c r="V61" s="28">
        <v>37.299999999999997</v>
      </c>
      <c r="W61" s="50">
        <v>68.900000000000006</v>
      </c>
      <c r="X61" s="28">
        <v>123.4</v>
      </c>
      <c r="Y61" s="52">
        <v>73.3</v>
      </c>
      <c r="Z61" s="52">
        <v>123.4</v>
      </c>
      <c r="AA61" s="52">
        <v>103.8</v>
      </c>
      <c r="AB61" s="52">
        <v>92</v>
      </c>
      <c r="AC61" s="52">
        <v>121.5</v>
      </c>
      <c r="AD61" s="76"/>
      <c r="AE61" s="70"/>
    </row>
    <row r="62" spans="1:31" s="4" customFormat="1" ht="25.5" customHeight="1">
      <c r="A62" s="5" t="s">
        <v>46</v>
      </c>
      <c r="B62" s="34" t="s">
        <v>74</v>
      </c>
      <c r="C62" s="28">
        <f t="shared" ref="C62:C83" si="16">F62+H62+J62+L62+N62+P62+R62+T62+V62+X62+Z62+AB62</f>
        <v>258</v>
      </c>
      <c r="D62" s="28">
        <f t="shared" ref="D62:D70" si="17">G62+I62+K62+M62+O62+Q62+S62+U62+W62+Y62+AA62+AC62</f>
        <v>250.3</v>
      </c>
      <c r="E62" s="28">
        <f t="shared" ref="E62:E84" si="18">D62/C62*100</f>
        <v>97.015503875969003</v>
      </c>
      <c r="F62" s="28">
        <v>34.4</v>
      </c>
      <c r="G62" s="28">
        <v>34.4</v>
      </c>
      <c r="H62" s="28">
        <v>12.1</v>
      </c>
      <c r="I62" s="28">
        <v>12.04</v>
      </c>
      <c r="J62" s="28">
        <v>39.5</v>
      </c>
      <c r="K62" s="28">
        <v>39.56</v>
      </c>
      <c r="L62" s="28">
        <v>37</v>
      </c>
      <c r="M62" s="28">
        <v>37</v>
      </c>
      <c r="N62" s="28">
        <v>17.2</v>
      </c>
      <c r="O62" s="28">
        <v>14.6</v>
      </c>
      <c r="P62" s="28">
        <v>12</v>
      </c>
      <c r="Q62" s="28">
        <v>14.6</v>
      </c>
      <c r="R62" s="28">
        <v>22.4</v>
      </c>
      <c r="S62" s="28">
        <v>14.6</v>
      </c>
      <c r="T62" s="28">
        <v>9.5</v>
      </c>
      <c r="U62" s="28">
        <v>13.8</v>
      </c>
      <c r="V62" s="28">
        <v>30.1</v>
      </c>
      <c r="W62" s="50">
        <v>13.8</v>
      </c>
      <c r="X62" s="28">
        <v>14.6</v>
      </c>
      <c r="Y62" s="52">
        <v>13.8</v>
      </c>
      <c r="Z62" s="52">
        <v>14.6</v>
      </c>
      <c r="AA62" s="52">
        <v>27.5</v>
      </c>
      <c r="AB62" s="52">
        <v>14.6</v>
      </c>
      <c r="AC62" s="52">
        <v>14.6</v>
      </c>
      <c r="AD62" s="76"/>
      <c r="AE62" s="70"/>
    </row>
    <row r="63" spans="1:31" s="4" customFormat="1" ht="25.5" customHeight="1">
      <c r="A63" s="5" t="s">
        <v>47</v>
      </c>
      <c r="B63" s="34" t="s">
        <v>75</v>
      </c>
      <c r="C63" s="28">
        <f t="shared" si="16"/>
        <v>42045.095999999998</v>
      </c>
      <c r="D63" s="28">
        <f t="shared" si="17"/>
        <v>41481.198000000004</v>
      </c>
      <c r="E63" s="28">
        <f t="shared" si="18"/>
        <v>98.658825752235188</v>
      </c>
      <c r="F63" s="28">
        <v>3811.6680000000001</v>
      </c>
      <c r="G63" s="28">
        <v>3770.386</v>
      </c>
      <c r="H63" s="28">
        <v>3581.7280000000001</v>
      </c>
      <c r="I63" s="28">
        <v>3592.0120000000002</v>
      </c>
      <c r="J63" s="28">
        <v>3729.4</v>
      </c>
      <c r="K63" s="28">
        <v>3394.4</v>
      </c>
      <c r="L63" s="28">
        <v>3908.2</v>
      </c>
      <c r="M63" s="28">
        <v>3842.8</v>
      </c>
      <c r="N63" s="28">
        <v>3256.3</v>
      </c>
      <c r="O63" s="28">
        <v>3307.2</v>
      </c>
      <c r="P63" s="28">
        <v>2977.3</v>
      </c>
      <c r="Q63" s="28">
        <v>3357.8</v>
      </c>
      <c r="R63" s="28">
        <v>3465.3</v>
      </c>
      <c r="S63" s="28">
        <v>3297.3</v>
      </c>
      <c r="T63" s="28">
        <v>3773.8</v>
      </c>
      <c r="U63" s="28">
        <v>3323.5</v>
      </c>
      <c r="V63" s="28">
        <v>2883</v>
      </c>
      <c r="W63" s="50">
        <v>3286.9</v>
      </c>
      <c r="X63" s="28">
        <v>3971.5</v>
      </c>
      <c r="Y63" s="52">
        <v>3795.8</v>
      </c>
      <c r="Z63" s="52">
        <v>4123</v>
      </c>
      <c r="AA63" s="52">
        <v>3187.2</v>
      </c>
      <c r="AB63" s="52">
        <v>2563.9</v>
      </c>
      <c r="AC63" s="52">
        <v>3325.9</v>
      </c>
      <c r="AD63" s="76"/>
      <c r="AE63" s="70"/>
    </row>
    <row r="64" spans="1:31" s="4" customFormat="1" ht="25.5" customHeight="1">
      <c r="A64" s="5" t="s">
        <v>48</v>
      </c>
      <c r="B64" s="34" t="s">
        <v>76</v>
      </c>
      <c r="C64" s="28">
        <f t="shared" si="16"/>
        <v>9119.1759999999995</v>
      </c>
      <c r="D64" s="28">
        <f t="shared" si="17"/>
        <v>9102.4750000000004</v>
      </c>
      <c r="E64" s="28">
        <f t="shared" si="18"/>
        <v>99.816858453000592</v>
      </c>
      <c r="F64" s="28">
        <v>630.34400000000005</v>
      </c>
      <c r="G64" s="28">
        <v>624.27200000000005</v>
      </c>
      <c r="H64" s="28">
        <v>705.226</v>
      </c>
      <c r="I64" s="28">
        <v>711.12099999999998</v>
      </c>
      <c r="J64" s="28">
        <v>742.60599999999999</v>
      </c>
      <c r="K64" s="28">
        <v>742.78200000000004</v>
      </c>
      <c r="L64" s="28">
        <v>851.1</v>
      </c>
      <c r="M64" s="28">
        <v>842.7</v>
      </c>
      <c r="N64" s="28">
        <v>720.7</v>
      </c>
      <c r="O64" s="28">
        <v>712.1</v>
      </c>
      <c r="P64" s="28">
        <v>714</v>
      </c>
      <c r="Q64" s="28">
        <v>731</v>
      </c>
      <c r="R64" s="28">
        <v>850.2</v>
      </c>
      <c r="S64" s="28">
        <v>737.1</v>
      </c>
      <c r="T64" s="28">
        <v>850.2</v>
      </c>
      <c r="U64" s="28">
        <v>784.5</v>
      </c>
      <c r="V64" s="28">
        <v>747.6</v>
      </c>
      <c r="W64" s="50">
        <v>826.4</v>
      </c>
      <c r="X64" s="28">
        <v>850.2</v>
      </c>
      <c r="Y64" s="52">
        <v>765.9</v>
      </c>
      <c r="Z64" s="52">
        <v>850.2</v>
      </c>
      <c r="AA64" s="52">
        <v>747.2</v>
      </c>
      <c r="AB64" s="52">
        <v>606.79999999999995</v>
      </c>
      <c r="AC64" s="52">
        <v>877.4</v>
      </c>
      <c r="AD64" s="76"/>
      <c r="AE64" s="70"/>
    </row>
    <row r="65" spans="1:31" s="4" customFormat="1" ht="25.5" customHeight="1">
      <c r="A65" s="5" t="s">
        <v>49</v>
      </c>
      <c r="B65" s="34" t="s">
        <v>77</v>
      </c>
      <c r="C65" s="28">
        <f t="shared" si="16"/>
        <v>20814.198999999997</v>
      </c>
      <c r="D65" s="28">
        <f t="shared" si="17"/>
        <v>19130.645</v>
      </c>
      <c r="E65" s="28">
        <f t="shared" si="18"/>
        <v>91.911511944322257</v>
      </c>
      <c r="F65" s="28">
        <v>1310.5609999999999</v>
      </c>
      <c r="G65" s="28">
        <v>1152.164</v>
      </c>
      <c r="H65" s="28">
        <v>1697.1</v>
      </c>
      <c r="I65" s="28">
        <v>1854.549</v>
      </c>
      <c r="J65" s="28">
        <v>1785.038</v>
      </c>
      <c r="K65" s="28">
        <v>1528.232</v>
      </c>
      <c r="L65" s="28">
        <v>1750.3</v>
      </c>
      <c r="M65" s="28">
        <v>1980.7</v>
      </c>
      <c r="N65" s="28">
        <v>1750.2</v>
      </c>
      <c r="O65" s="28">
        <v>1507.5</v>
      </c>
      <c r="P65" s="28">
        <v>1343.5</v>
      </c>
      <c r="Q65" s="28">
        <v>1613.7</v>
      </c>
      <c r="R65" s="28">
        <v>1800.3</v>
      </c>
      <c r="S65" s="28">
        <v>1089.2</v>
      </c>
      <c r="T65" s="28">
        <v>1800.3</v>
      </c>
      <c r="U65" s="28">
        <v>1757.7</v>
      </c>
      <c r="V65" s="28">
        <v>2475.6</v>
      </c>
      <c r="W65" s="50">
        <v>1589.1</v>
      </c>
      <c r="X65" s="28">
        <v>1744.7</v>
      </c>
      <c r="Y65" s="52">
        <v>1698.8</v>
      </c>
      <c r="Z65" s="52">
        <v>1692.5</v>
      </c>
      <c r="AA65" s="52">
        <v>1615.4</v>
      </c>
      <c r="AB65" s="52">
        <v>1664.1</v>
      </c>
      <c r="AC65" s="52">
        <v>1743.6</v>
      </c>
      <c r="AD65" s="76"/>
      <c r="AE65" s="70"/>
    </row>
    <row r="66" spans="1:31" s="4" customFormat="1" ht="25.5" customHeight="1">
      <c r="A66" s="5" t="s">
        <v>50</v>
      </c>
      <c r="B66" s="34" t="s">
        <v>78</v>
      </c>
      <c r="C66" s="28">
        <f t="shared" si="16"/>
        <v>677.18799999999999</v>
      </c>
      <c r="D66" s="28">
        <f t="shared" si="17"/>
        <v>542.78699999999992</v>
      </c>
      <c r="E66" s="28">
        <f t="shared" si="18"/>
        <v>80.153074183240093</v>
      </c>
      <c r="F66" s="28">
        <v>30</v>
      </c>
      <c r="G66" s="28">
        <v>28.466999999999999</v>
      </c>
      <c r="H66" s="28">
        <v>68</v>
      </c>
      <c r="I66" s="28">
        <v>69.515000000000001</v>
      </c>
      <c r="J66" s="28">
        <v>43.688000000000002</v>
      </c>
      <c r="K66" s="28">
        <v>43.704999999999998</v>
      </c>
      <c r="L66" s="28">
        <v>55</v>
      </c>
      <c r="M66" s="28">
        <v>42.6</v>
      </c>
      <c r="N66" s="28">
        <v>55</v>
      </c>
      <c r="O66" s="28">
        <v>40.799999999999997</v>
      </c>
      <c r="P66" s="28">
        <v>19.8</v>
      </c>
      <c r="Q66" s="28">
        <v>46.4</v>
      </c>
      <c r="R66" s="28">
        <v>56</v>
      </c>
      <c r="S66" s="28">
        <v>26.5</v>
      </c>
      <c r="T66" s="28">
        <v>56</v>
      </c>
      <c r="U66" s="28">
        <v>59.8</v>
      </c>
      <c r="V66" s="28">
        <v>151.9</v>
      </c>
      <c r="W66" s="50">
        <v>51.9</v>
      </c>
      <c r="X66" s="28">
        <v>56</v>
      </c>
      <c r="Y66" s="52">
        <v>37.700000000000003</v>
      </c>
      <c r="Z66" s="52">
        <v>56</v>
      </c>
      <c r="AA66" s="52">
        <v>46.3</v>
      </c>
      <c r="AB66" s="52">
        <v>29.8</v>
      </c>
      <c r="AC66" s="52">
        <v>49.1</v>
      </c>
      <c r="AD66" s="76"/>
      <c r="AE66" s="70"/>
    </row>
    <row r="67" spans="1:31" s="4" customFormat="1" ht="26.25" customHeight="1">
      <c r="A67" s="5" t="s">
        <v>51</v>
      </c>
      <c r="B67" s="34" t="s">
        <v>79</v>
      </c>
      <c r="C67" s="28">
        <f t="shared" si="16"/>
        <v>14916.637999999999</v>
      </c>
      <c r="D67" s="28">
        <f t="shared" si="17"/>
        <v>11847.945</v>
      </c>
      <c r="E67" s="28">
        <f t="shared" si="18"/>
        <v>79.427716889020175</v>
      </c>
      <c r="F67" s="28">
        <v>1011.7</v>
      </c>
      <c r="G67" s="28">
        <v>968.8</v>
      </c>
      <c r="H67" s="28">
        <v>1051.7</v>
      </c>
      <c r="I67" s="28">
        <v>1094.7819999999999</v>
      </c>
      <c r="J67" s="28">
        <v>1042.9380000000001</v>
      </c>
      <c r="K67" s="28">
        <v>833.76300000000003</v>
      </c>
      <c r="L67" s="28">
        <v>1211.8</v>
      </c>
      <c r="M67" s="28">
        <v>1276.5</v>
      </c>
      <c r="N67" s="28">
        <v>1211.7</v>
      </c>
      <c r="O67" s="28">
        <v>907.5</v>
      </c>
      <c r="P67" s="28">
        <v>484.5</v>
      </c>
      <c r="Q67" s="28">
        <v>933.2</v>
      </c>
      <c r="R67" s="28">
        <v>1265.0999999999999</v>
      </c>
      <c r="S67" s="28">
        <v>932.2</v>
      </c>
      <c r="T67" s="28">
        <v>1265.0999999999999</v>
      </c>
      <c r="U67" s="28">
        <v>1072.8</v>
      </c>
      <c r="V67" s="28">
        <v>2043.8</v>
      </c>
      <c r="W67" s="50">
        <v>912.6</v>
      </c>
      <c r="X67" s="28">
        <v>1287.5</v>
      </c>
      <c r="Y67" s="52">
        <v>972.2</v>
      </c>
      <c r="Z67" s="52">
        <v>1287.5</v>
      </c>
      <c r="AA67" s="52">
        <v>872</v>
      </c>
      <c r="AB67" s="52">
        <v>1753.3</v>
      </c>
      <c r="AC67" s="52">
        <v>1071.5999999999999</v>
      </c>
      <c r="AD67" s="76"/>
      <c r="AE67" s="70"/>
    </row>
    <row r="68" spans="1:31" s="4" customFormat="1" ht="30.75" customHeight="1">
      <c r="A68" s="5" t="s">
        <v>52</v>
      </c>
      <c r="B68" s="34" t="s">
        <v>97</v>
      </c>
      <c r="C68" s="28">
        <f t="shared" si="16"/>
        <v>96.499999999999986</v>
      </c>
      <c r="D68" s="28">
        <f t="shared" si="17"/>
        <v>85.899999999999991</v>
      </c>
      <c r="E68" s="28">
        <f t="shared" si="18"/>
        <v>89.015544041450781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28">
        <v>8.1</v>
      </c>
      <c r="O68" s="28">
        <v>8.1999999999999993</v>
      </c>
      <c r="P68" s="28">
        <v>9.8000000000000007</v>
      </c>
      <c r="Q68" s="28">
        <v>9.8000000000000007</v>
      </c>
      <c r="R68" s="28">
        <v>10</v>
      </c>
      <c r="S68" s="28">
        <v>9.9</v>
      </c>
      <c r="T68" s="28">
        <v>10.199999999999999</v>
      </c>
      <c r="U68" s="28">
        <v>8.4</v>
      </c>
      <c r="V68" s="28">
        <v>16</v>
      </c>
      <c r="W68" s="50">
        <v>8.5</v>
      </c>
      <c r="X68" s="28">
        <v>13.6</v>
      </c>
      <c r="Y68" s="52">
        <v>10.199999999999999</v>
      </c>
      <c r="Z68" s="52">
        <v>12.1</v>
      </c>
      <c r="AA68" s="52">
        <v>13.6</v>
      </c>
      <c r="AB68" s="52">
        <v>16.7</v>
      </c>
      <c r="AC68" s="52">
        <v>17.3</v>
      </c>
      <c r="AD68" s="76"/>
      <c r="AE68" s="70"/>
    </row>
    <row r="69" spans="1:31" s="4" customFormat="1" ht="40.5" customHeight="1">
      <c r="A69" s="5" t="s">
        <v>53</v>
      </c>
      <c r="B69" s="18" t="s">
        <v>80</v>
      </c>
      <c r="C69" s="28">
        <f t="shared" si="16"/>
        <v>22871.190000000002</v>
      </c>
      <c r="D69" s="28">
        <f t="shared" si="17"/>
        <v>22443.889000000003</v>
      </c>
      <c r="E69" s="28">
        <f t="shared" si="18"/>
        <v>98.131706308241945</v>
      </c>
      <c r="F69" s="28">
        <v>1823.5519999999999</v>
      </c>
      <c r="G69" s="28">
        <v>1823.404</v>
      </c>
      <c r="H69" s="28">
        <v>1801.7</v>
      </c>
      <c r="I69" s="28">
        <v>1797.3109999999999</v>
      </c>
      <c r="J69" s="28">
        <v>1813.838</v>
      </c>
      <c r="K69" s="28">
        <v>1818.374</v>
      </c>
      <c r="L69" s="28">
        <v>1851.7</v>
      </c>
      <c r="M69" s="28">
        <v>1793.5</v>
      </c>
      <c r="N69" s="28">
        <v>1851.9</v>
      </c>
      <c r="O69" s="28">
        <v>1793.8</v>
      </c>
      <c r="P69" s="28">
        <v>1704.5</v>
      </c>
      <c r="Q69" s="28">
        <v>1820.4</v>
      </c>
      <c r="R69" s="28">
        <v>2151.8000000000002</v>
      </c>
      <c r="S69" s="28">
        <v>1866.9</v>
      </c>
      <c r="T69" s="28">
        <v>2151.6999999999998</v>
      </c>
      <c r="U69" s="28">
        <v>1864.2</v>
      </c>
      <c r="V69" s="28">
        <v>1366.5</v>
      </c>
      <c r="W69" s="50">
        <v>1934.4</v>
      </c>
      <c r="X69" s="28">
        <v>2151.8000000000002</v>
      </c>
      <c r="Y69" s="52">
        <v>1937.4</v>
      </c>
      <c r="Z69" s="52">
        <v>2151.6999999999998</v>
      </c>
      <c r="AA69" s="52">
        <v>1946.9</v>
      </c>
      <c r="AB69" s="52">
        <v>2050.5</v>
      </c>
      <c r="AC69" s="52">
        <v>2047.3</v>
      </c>
      <c r="AD69" s="76"/>
      <c r="AE69" s="70"/>
    </row>
    <row r="70" spans="1:31" s="4" customFormat="1" ht="52.5" customHeight="1">
      <c r="A70" s="5" t="s">
        <v>54</v>
      </c>
      <c r="B70" s="36" t="s">
        <v>81</v>
      </c>
      <c r="C70" s="28">
        <f t="shared" si="16"/>
        <v>6412.3510000000006</v>
      </c>
      <c r="D70" s="28">
        <f t="shared" si="17"/>
        <v>6172.6280000000006</v>
      </c>
      <c r="E70" s="28">
        <f t="shared" si="18"/>
        <v>96.261542763332827</v>
      </c>
      <c r="F70" s="28">
        <v>500.5</v>
      </c>
      <c r="G70" s="28">
        <v>496.89</v>
      </c>
      <c r="H70" s="28">
        <v>478.74299999999999</v>
      </c>
      <c r="I70" s="28">
        <v>478.738</v>
      </c>
      <c r="J70" s="28">
        <v>519.10799999999995</v>
      </c>
      <c r="K70" s="83">
        <v>522.6</v>
      </c>
      <c r="L70" s="28">
        <v>500.5</v>
      </c>
      <c r="M70" s="28">
        <v>474</v>
      </c>
      <c r="N70" s="28">
        <v>500.4</v>
      </c>
      <c r="O70" s="28">
        <v>503</v>
      </c>
      <c r="P70" s="28">
        <v>485</v>
      </c>
      <c r="Q70" s="83">
        <v>508.9</v>
      </c>
      <c r="R70" s="28">
        <v>550.6</v>
      </c>
      <c r="S70" s="28">
        <v>510.3</v>
      </c>
      <c r="T70" s="28">
        <v>550.5</v>
      </c>
      <c r="U70" s="28">
        <v>526.1</v>
      </c>
      <c r="V70" s="28">
        <v>550.5</v>
      </c>
      <c r="W70" s="50">
        <v>549.29999999999995</v>
      </c>
      <c r="X70" s="28">
        <v>550.6</v>
      </c>
      <c r="Y70" s="52">
        <v>526</v>
      </c>
      <c r="Z70" s="52">
        <v>550.6</v>
      </c>
      <c r="AA70" s="52">
        <v>521</v>
      </c>
      <c r="AB70" s="52">
        <v>675.3</v>
      </c>
      <c r="AC70" s="52">
        <v>555.79999999999995</v>
      </c>
      <c r="AD70" s="76"/>
      <c r="AE70" s="70"/>
    </row>
    <row r="71" spans="1:31" s="4" customFormat="1" ht="42" customHeight="1">
      <c r="A71" s="5" t="s">
        <v>55</v>
      </c>
      <c r="B71" s="36" t="s">
        <v>82</v>
      </c>
      <c r="C71" s="28">
        <f t="shared" si="16"/>
        <v>2057.1559999999999</v>
      </c>
      <c r="D71" s="28">
        <f t="shared" ref="D71:D83" si="19">G71+I71+K71+M71+O71+Q71+S71+U71+W71+Y71+AA71+AC71</f>
        <v>2006.982</v>
      </c>
      <c r="E71" s="28">
        <f t="shared" si="18"/>
        <v>97.561001693600289</v>
      </c>
      <c r="F71" s="28">
        <v>167.4</v>
      </c>
      <c r="G71" s="28">
        <v>163.727</v>
      </c>
      <c r="H71" s="28">
        <v>159.4</v>
      </c>
      <c r="I71" s="28">
        <v>149.04</v>
      </c>
      <c r="J71" s="28">
        <v>149.15600000000001</v>
      </c>
      <c r="K71" s="28">
        <v>163.215</v>
      </c>
      <c r="L71" s="28">
        <v>187.3</v>
      </c>
      <c r="M71" s="28">
        <v>186.3</v>
      </c>
      <c r="N71" s="28">
        <v>172.2</v>
      </c>
      <c r="O71" s="28">
        <v>149</v>
      </c>
      <c r="P71" s="28">
        <v>140.6</v>
      </c>
      <c r="Q71" s="28">
        <v>164.8</v>
      </c>
      <c r="R71" s="28">
        <v>173.3</v>
      </c>
      <c r="S71" s="28">
        <v>164.2</v>
      </c>
      <c r="T71" s="28">
        <v>173.3</v>
      </c>
      <c r="U71" s="28">
        <v>169.8</v>
      </c>
      <c r="V71" s="28">
        <v>178.1</v>
      </c>
      <c r="W71" s="50">
        <v>174.2</v>
      </c>
      <c r="X71" s="28">
        <v>173.3</v>
      </c>
      <c r="Y71" s="52">
        <v>173.2</v>
      </c>
      <c r="Z71" s="52">
        <v>173.3</v>
      </c>
      <c r="AA71" s="52">
        <v>143.1</v>
      </c>
      <c r="AB71" s="52">
        <v>209.8</v>
      </c>
      <c r="AC71" s="52">
        <v>206.4</v>
      </c>
      <c r="AD71" s="76"/>
      <c r="AE71" s="70"/>
    </row>
    <row r="72" spans="1:31" s="4" customFormat="1" ht="53.25" customHeight="1">
      <c r="A72" s="5" t="s">
        <v>56</v>
      </c>
      <c r="B72" s="36" t="s">
        <v>83</v>
      </c>
      <c r="C72" s="28">
        <f t="shared" si="16"/>
        <v>815.56</v>
      </c>
      <c r="D72" s="28">
        <f t="shared" si="19"/>
        <v>710.95900000000017</v>
      </c>
      <c r="E72" s="28">
        <f t="shared" si="18"/>
        <v>87.174334199813657</v>
      </c>
      <c r="F72" s="28">
        <v>40.01</v>
      </c>
      <c r="G72" s="28">
        <v>38.07</v>
      </c>
      <c r="H72" s="28">
        <v>41.31</v>
      </c>
      <c r="I72" s="28">
        <v>43.24</v>
      </c>
      <c r="J72" s="28">
        <v>43.94</v>
      </c>
      <c r="K72" s="28">
        <v>43.948999999999998</v>
      </c>
      <c r="L72" s="28">
        <v>55.1</v>
      </c>
      <c r="M72" s="28">
        <v>45.5</v>
      </c>
      <c r="N72" s="28">
        <v>55.1</v>
      </c>
      <c r="O72" s="28">
        <v>45</v>
      </c>
      <c r="P72" s="28">
        <v>31.8</v>
      </c>
      <c r="Q72" s="28">
        <v>51.5</v>
      </c>
      <c r="R72" s="28">
        <v>80</v>
      </c>
      <c r="S72" s="28">
        <v>66.8</v>
      </c>
      <c r="T72" s="28">
        <v>80.099999999999994</v>
      </c>
      <c r="U72" s="28">
        <v>58.1</v>
      </c>
      <c r="V72" s="28">
        <v>116.1</v>
      </c>
      <c r="W72" s="50">
        <v>74.900000000000006</v>
      </c>
      <c r="X72" s="28">
        <v>80.400000000000006</v>
      </c>
      <c r="Y72" s="52">
        <v>88.6</v>
      </c>
      <c r="Z72" s="52">
        <v>80.3</v>
      </c>
      <c r="AA72" s="52">
        <v>68.599999999999994</v>
      </c>
      <c r="AB72" s="52">
        <v>111.4</v>
      </c>
      <c r="AC72" s="52">
        <v>86.7</v>
      </c>
      <c r="AD72" s="76"/>
      <c r="AE72" s="70"/>
    </row>
    <row r="73" spans="1:31" s="4" customFormat="1" ht="52.5" customHeight="1">
      <c r="A73" s="5" t="s">
        <v>57</v>
      </c>
      <c r="B73" s="36" t="s">
        <v>84</v>
      </c>
      <c r="C73" s="28">
        <f t="shared" si="16"/>
        <v>51.988</v>
      </c>
      <c r="D73" s="28">
        <f t="shared" si="19"/>
        <v>30.624999999999996</v>
      </c>
      <c r="E73" s="28">
        <f t="shared" si="18"/>
        <v>58.907824882665224</v>
      </c>
      <c r="F73" s="28">
        <v>0.5</v>
      </c>
      <c r="G73" s="28">
        <v>0.48099999999999998</v>
      </c>
      <c r="H73" s="28">
        <v>3.54</v>
      </c>
      <c r="I73" s="28">
        <v>1.5</v>
      </c>
      <c r="J73" s="28">
        <v>0.94799999999999995</v>
      </c>
      <c r="K73" s="28">
        <v>3.2440000000000002</v>
      </c>
      <c r="L73" s="28">
        <v>4</v>
      </c>
      <c r="M73" s="28">
        <v>3.3</v>
      </c>
      <c r="N73" s="28">
        <v>4</v>
      </c>
      <c r="O73" s="28">
        <v>4.7</v>
      </c>
      <c r="P73" s="28">
        <v>2.6</v>
      </c>
      <c r="Q73" s="28">
        <v>2.7</v>
      </c>
      <c r="R73" s="28">
        <v>5.2</v>
      </c>
      <c r="S73" s="28">
        <v>2.6</v>
      </c>
      <c r="T73" s="28">
        <v>5.0999999999999996</v>
      </c>
      <c r="U73" s="28">
        <v>2.2999999999999998</v>
      </c>
      <c r="V73" s="28">
        <v>5</v>
      </c>
      <c r="W73" s="50">
        <v>2.4</v>
      </c>
      <c r="X73" s="28">
        <v>5.2</v>
      </c>
      <c r="Y73" s="54">
        <v>2.5</v>
      </c>
      <c r="Z73" s="52">
        <v>5.2</v>
      </c>
      <c r="AA73" s="52">
        <v>2.5</v>
      </c>
      <c r="AB73" s="52">
        <v>10.7</v>
      </c>
      <c r="AC73" s="52">
        <v>2.4</v>
      </c>
      <c r="AD73" s="76"/>
      <c r="AE73" s="70"/>
    </row>
    <row r="74" spans="1:31" s="4" customFormat="1" ht="153.75" customHeight="1">
      <c r="A74" s="5" t="s">
        <v>58</v>
      </c>
      <c r="B74" s="14" t="s">
        <v>153</v>
      </c>
      <c r="C74" s="28">
        <f t="shared" si="16"/>
        <v>34.9</v>
      </c>
      <c r="D74" s="28">
        <f t="shared" si="19"/>
        <v>14.4</v>
      </c>
      <c r="E74" s="28">
        <f t="shared" si="18"/>
        <v>41.260744985673355</v>
      </c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50"/>
      <c r="X74" s="28">
        <v>15.6</v>
      </c>
      <c r="Y74" s="54">
        <v>10.4</v>
      </c>
      <c r="Z74" s="52">
        <v>7.8</v>
      </c>
      <c r="AA74" s="52">
        <v>1.6</v>
      </c>
      <c r="AB74" s="52">
        <v>11.5</v>
      </c>
      <c r="AC74" s="52">
        <v>2.4</v>
      </c>
      <c r="AD74" s="76"/>
      <c r="AE74" s="70"/>
    </row>
    <row r="75" spans="1:31" s="4" customFormat="1" ht="29.25" customHeight="1">
      <c r="A75" s="5" t="s">
        <v>59</v>
      </c>
      <c r="B75" s="14" t="s">
        <v>98</v>
      </c>
      <c r="C75" s="28">
        <f t="shared" si="16"/>
        <v>8094.7</v>
      </c>
      <c r="D75" s="28">
        <f t="shared" si="19"/>
        <v>8039.1</v>
      </c>
      <c r="E75" s="28">
        <f t="shared" si="18"/>
        <v>99.313130813989403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>
        <v>809.3</v>
      </c>
      <c r="O75" s="28">
        <v>809.4</v>
      </c>
      <c r="P75" s="28">
        <v>880.5</v>
      </c>
      <c r="Q75" s="28">
        <v>880.6</v>
      </c>
      <c r="R75" s="28">
        <v>1525</v>
      </c>
      <c r="S75" s="28">
        <v>1523.4</v>
      </c>
      <c r="T75" s="28">
        <v>1229.2</v>
      </c>
      <c r="U75" s="28">
        <v>1077.3</v>
      </c>
      <c r="V75" s="28">
        <v>850.1</v>
      </c>
      <c r="W75" s="50">
        <v>942.6</v>
      </c>
      <c r="X75" s="28">
        <v>1040.2</v>
      </c>
      <c r="Y75" s="52">
        <v>963.6</v>
      </c>
      <c r="Z75" s="52">
        <v>950.2</v>
      </c>
      <c r="AA75" s="52">
        <v>907.5</v>
      </c>
      <c r="AB75" s="52">
        <v>810.2</v>
      </c>
      <c r="AC75" s="52">
        <v>934.7</v>
      </c>
      <c r="AD75" s="76"/>
      <c r="AE75" s="70"/>
    </row>
    <row r="76" spans="1:31" s="4" customFormat="1" ht="77.25" customHeight="1">
      <c r="A76" s="5" t="s">
        <v>139</v>
      </c>
      <c r="B76" s="36" t="s">
        <v>85</v>
      </c>
      <c r="C76" s="28">
        <f t="shared" si="16"/>
        <v>657.28000000000009</v>
      </c>
      <c r="D76" s="28">
        <f t="shared" si="19"/>
        <v>657.03399999999999</v>
      </c>
      <c r="E76" s="28">
        <f t="shared" si="18"/>
        <v>99.962573028237571</v>
      </c>
      <c r="F76" s="28">
        <v>53.7</v>
      </c>
      <c r="G76" s="28">
        <v>53.79</v>
      </c>
      <c r="H76" s="28">
        <v>54.09</v>
      </c>
      <c r="I76" s="28">
        <v>54.072000000000003</v>
      </c>
      <c r="J76" s="28">
        <v>54.09</v>
      </c>
      <c r="K76" s="28">
        <v>54.072000000000003</v>
      </c>
      <c r="L76" s="28">
        <v>56.1</v>
      </c>
      <c r="M76" s="28">
        <v>56.1</v>
      </c>
      <c r="N76" s="28">
        <v>56.1</v>
      </c>
      <c r="O76" s="28">
        <v>54.1</v>
      </c>
      <c r="P76" s="28">
        <v>56.1</v>
      </c>
      <c r="Q76" s="28">
        <v>50.7</v>
      </c>
      <c r="R76" s="28">
        <v>54.6</v>
      </c>
      <c r="S76" s="28">
        <v>56.3</v>
      </c>
      <c r="T76" s="28">
        <v>54.6</v>
      </c>
      <c r="U76" s="28">
        <v>55.5</v>
      </c>
      <c r="V76" s="28">
        <v>54.6</v>
      </c>
      <c r="W76" s="50">
        <v>54.6</v>
      </c>
      <c r="X76" s="28">
        <v>59.6</v>
      </c>
      <c r="Y76" s="52">
        <v>56.3</v>
      </c>
      <c r="Z76" s="52">
        <v>54.6</v>
      </c>
      <c r="AA76" s="52">
        <v>54.6</v>
      </c>
      <c r="AB76" s="52">
        <v>49.1</v>
      </c>
      <c r="AC76" s="52">
        <v>56.9</v>
      </c>
      <c r="AD76" s="76"/>
      <c r="AE76" s="70"/>
    </row>
    <row r="77" spans="1:31" s="4" customFormat="1" ht="25.5" customHeight="1">
      <c r="A77" s="5" t="s">
        <v>60</v>
      </c>
      <c r="B77" s="36" t="s">
        <v>86</v>
      </c>
      <c r="C77" s="28">
        <f t="shared" si="16"/>
        <v>128.03</v>
      </c>
      <c r="D77" s="28">
        <f t="shared" si="19"/>
        <v>127.93</v>
      </c>
      <c r="E77" s="28">
        <f t="shared" si="18"/>
        <v>99.921893306256351</v>
      </c>
      <c r="F77" s="28">
        <v>12.53</v>
      </c>
      <c r="G77" s="28">
        <v>10.53</v>
      </c>
      <c r="H77" s="28">
        <v>37</v>
      </c>
      <c r="I77" s="28">
        <v>35</v>
      </c>
      <c r="J77" s="28">
        <v>2</v>
      </c>
      <c r="K77" s="28">
        <v>0</v>
      </c>
      <c r="L77" s="28">
        <v>43.8</v>
      </c>
      <c r="M77" s="28">
        <v>58.9</v>
      </c>
      <c r="N77" s="28">
        <v>1</v>
      </c>
      <c r="O77" s="28">
        <v>0</v>
      </c>
      <c r="P77" s="28">
        <v>19.600000000000001</v>
      </c>
      <c r="Q77" s="28">
        <v>10.9</v>
      </c>
      <c r="R77" s="28">
        <v>2</v>
      </c>
      <c r="S77" s="28">
        <v>0</v>
      </c>
      <c r="T77" s="28">
        <v>3</v>
      </c>
      <c r="U77" s="28">
        <v>2.6</v>
      </c>
      <c r="V77" s="28">
        <v>0</v>
      </c>
      <c r="W77" s="50">
        <v>0</v>
      </c>
      <c r="X77" s="28">
        <v>7</v>
      </c>
      <c r="Y77" s="52">
        <v>10</v>
      </c>
      <c r="Z77" s="52">
        <v>0.1</v>
      </c>
      <c r="AA77" s="52">
        <v>0</v>
      </c>
      <c r="AB77" s="52">
        <v>0</v>
      </c>
      <c r="AC77" s="52">
        <v>0</v>
      </c>
      <c r="AD77" s="76"/>
      <c r="AE77" s="70"/>
    </row>
    <row r="78" spans="1:31" s="4" customFormat="1" ht="53.25" customHeight="1">
      <c r="A78" s="5" t="s">
        <v>96</v>
      </c>
      <c r="B78" s="14" t="s">
        <v>141</v>
      </c>
      <c r="C78" s="28">
        <f t="shared" si="16"/>
        <v>49.099999999999994</v>
      </c>
      <c r="D78" s="28">
        <f t="shared" si="19"/>
        <v>41.2</v>
      </c>
      <c r="E78" s="28">
        <f t="shared" si="18"/>
        <v>83.910386965376787</v>
      </c>
      <c r="F78" s="28">
        <v>4.4000000000000004</v>
      </c>
      <c r="G78" s="28">
        <v>26.2</v>
      </c>
      <c r="H78" s="28">
        <v>4.4000000000000004</v>
      </c>
      <c r="I78" s="28">
        <v>0</v>
      </c>
      <c r="J78" s="28">
        <v>4.4000000000000004</v>
      </c>
      <c r="K78" s="28">
        <v>0</v>
      </c>
      <c r="L78" s="28">
        <v>4.3</v>
      </c>
      <c r="M78" s="28">
        <v>0</v>
      </c>
      <c r="N78" s="28">
        <v>4.4000000000000004</v>
      </c>
      <c r="O78" s="28">
        <v>0</v>
      </c>
      <c r="P78" s="28">
        <v>4.3</v>
      </c>
      <c r="Q78" s="28">
        <v>0</v>
      </c>
      <c r="R78" s="28">
        <v>0.9</v>
      </c>
      <c r="S78" s="28">
        <v>0</v>
      </c>
      <c r="T78" s="28">
        <v>0.9</v>
      </c>
      <c r="U78" s="28">
        <v>1.8</v>
      </c>
      <c r="V78" s="28">
        <v>0.9</v>
      </c>
      <c r="W78" s="50">
        <v>0</v>
      </c>
      <c r="X78" s="54">
        <v>7.2</v>
      </c>
      <c r="Y78" s="54">
        <v>4.2</v>
      </c>
      <c r="Z78" s="52">
        <v>3.9</v>
      </c>
      <c r="AA78" s="52">
        <v>0</v>
      </c>
      <c r="AB78" s="52">
        <v>9.1</v>
      </c>
      <c r="AC78" s="52">
        <v>9</v>
      </c>
      <c r="AD78" s="76"/>
      <c r="AE78" s="70"/>
    </row>
    <row r="79" spans="1:31" s="4" customFormat="1" ht="156" customHeight="1">
      <c r="A79" s="5" t="s">
        <v>137</v>
      </c>
      <c r="B79" s="36" t="s">
        <v>87</v>
      </c>
      <c r="C79" s="28">
        <f t="shared" si="16"/>
        <v>3148.6569999999997</v>
      </c>
      <c r="D79" s="28">
        <f t="shared" si="19"/>
        <v>3148.739</v>
      </c>
      <c r="E79" s="28">
        <f t="shared" si="18"/>
        <v>100.00260428493802</v>
      </c>
      <c r="F79" s="28">
        <v>246.10400000000001</v>
      </c>
      <c r="G79" s="28">
        <v>245.89099999999999</v>
      </c>
      <c r="H79" s="28">
        <v>246.553</v>
      </c>
      <c r="I79" s="28">
        <v>238.2</v>
      </c>
      <c r="J79" s="28">
        <v>250.1</v>
      </c>
      <c r="K79" s="28">
        <v>237.048</v>
      </c>
      <c r="L79" s="28">
        <v>252.5</v>
      </c>
      <c r="M79" s="28">
        <v>234.9</v>
      </c>
      <c r="N79" s="28">
        <v>255.1</v>
      </c>
      <c r="O79" s="28">
        <v>235.9</v>
      </c>
      <c r="P79" s="28">
        <v>257.60000000000002</v>
      </c>
      <c r="Q79" s="28">
        <v>236.7</v>
      </c>
      <c r="R79" s="28">
        <v>266.3</v>
      </c>
      <c r="S79" s="28">
        <v>234.8</v>
      </c>
      <c r="T79" s="28">
        <v>269</v>
      </c>
      <c r="U79" s="28">
        <v>315.10000000000002</v>
      </c>
      <c r="V79" s="28">
        <v>271.60000000000002</v>
      </c>
      <c r="W79" s="50">
        <v>310.2</v>
      </c>
      <c r="X79" s="28">
        <v>274.39999999999998</v>
      </c>
      <c r="Y79" s="52">
        <v>284.39999999999998</v>
      </c>
      <c r="Z79" s="52">
        <v>277.2</v>
      </c>
      <c r="AA79" s="52">
        <v>281.39999999999998</v>
      </c>
      <c r="AB79" s="52">
        <v>282.2</v>
      </c>
      <c r="AC79" s="52">
        <v>294.2</v>
      </c>
      <c r="AD79" s="76"/>
      <c r="AE79" s="70"/>
    </row>
    <row r="80" spans="1:31" s="4" customFormat="1" ht="202.5" customHeight="1">
      <c r="A80" s="5" t="s">
        <v>140</v>
      </c>
      <c r="B80" s="14" t="s">
        <v>138</v>
      </c>
      <c r="C80" s="28">
        <f t="shared" si="16"/>
        <v>845.4</v>
      </c>
      <c r="D80" s="28">
        <f t="shared" si="19"/>
        <v>845.4</v>
      </c>
      <c r="E80" s="28">
        <f t="shared" si="18"/>
        <v>100</v>
      </c>
      <c r="F80" s="28">
        <v>0</v>
      </c>
      <c r="G80" s="28">
        <v>0</v>
      </c>
      <c r="H80" s="28">
        <v>845.4</v>
      </c>
      <c r="I80" s="28">
        <v>0</v>
      </c>
      <c r="J80" s="28">
        <v>0</v>
      </c>
      <c r="K80" s="28">
        <v>0</v>
      </c>
      <c r="L80" s="28">
        <v>0</v>
      </c>
      <c r="M80" s="28">
        <v>0</v>
      </c>
      <c r="N80" s="28">
        <v>0</v>
      </c>
      <c r="O80" s="28">
        <v>0</v>
      </c>
      <c r="P80" s="28">
        <v>0</v>
      </c>
      <c r="Q80" s="28">
        <v>0</v>
      </c>
      <c r="R80" s="28">
        <v>0</v>
      </c>
      <c r="S80" s="28">
        <v>845.4</v>
      </c>
      <c r="T80" s="28">
        <v>0</v>
      </c>
      <c r="U80" s="28">
        <v>0</v>
      </c>
      <c r="V80" s="28">
        <v>0</v>
      </c>
      <c r="W80" s="50">
        <v>0</v>
      </c>
      <c r="X80" s="28">
        <v>0</v>
      </c>
      <c r="Y80" s="52">
        <v>0</v>
      </c>
      <c r="Z80" s="52">
        <v>0</v>
      </c>
      <c r="AA80" s="52">
        <v>0</v>
      </c>
      <c r="AB80" s="52">
        <v>0</v>
      </c>
      <c r="AC80" s="52">
        <v>0</v>
      </c>
      <c r="AD80" s="76"/>
      <c r="AE80" s="70"/>
    </row>
    <row r="81" spans="1:31" s="4" customFormat="1" ht="115.5" customHeight="1">
      <c r="A81" s="5" t="s">
        <v>142</v>
      </c>
      <c r="B81" s="14" t="s">
        <v>143</v>
      </c>
      <c r="C81" s="28">
        <f t="shared" si="16"/>
        <v>146</v>
      </c>
      <c r="D81" s="28">
        <f t="shared" si="19"/>
        <v>137</v>
      </c>
      <c r="E81" s="28">
        <f t="shared" si="18"/>
        <v>93.835616438356169</v>
      </c>
      <c r="F81" s="28">
        <v>20.5</v>
      </c>
      <c r="G81" s="28">
        <v>25.1</v>
      </c>
      <c r="H81" s="28">
        <v>20.5</v>
      </c>
      <c r="I81" s="28">
        <v>24.8</v>
      </c>
      <c r="J81" s="28">
        <v>20.8</v>
      </c>
      <c r="K81" s="28">
        <v>0</v>
      </c>
      <c r="L81" s="28">
        <v>21.8</v>
      </c>
      <c r="M81" s="28">
        <v>0</v>
      </c>
      <c r="N81" s="28">
        <v>20.6</v>
      </c>
      <c r="O81" s="28">
        <v>0</v>
      </c>
      <c r="P81" s="28">
        <v>20.399999999999999</v>
      </c>
      <c r="Q81" s="28">
        <v>0</v>
      </c>
      <c r="R81" s="28">
        <v>0.8</v>
      </c>
      <c r="S81" s="28">
        <v>0</v>
      </c>
      <c r="T81" s="28">
        <v>0.8</v>
      </c>
      <c r="U81" s="28">
        <v>1.6</v>
      </c>
      <c r="V81" s="28">
        <v>0.9</v>
      </c>
      <c r="W81" s="50">
        <v>40.200000000000003</v>
      </c>
      <c r="X81" s="28">
        <v>1</v>
      </c>
      <c r="Y81" s="52">
        <v>0.6</v>
      </c>
      <c r="Z81" s="52">
        <v>9</v>
      </c>
      <c r="AA81" s="52">
        <v>29.3</v>
      </c>
      <c r="AB81" s="52">
        <v>8.9</v>
      </c>
      <c r="AC81" s="52">
        <v>15.4</v>
      </c>
      <c r="AD81" s="76"/>
      <c r="AE81" s="70"/>
    </row>
    <row r="82" spans="1:31" s="4" customFormat="1" ht="27" customHeight="1">
      <c r="A82" s="37" t="s">
        <v>152</v>
      </c>
      <c r="B82" s="38" t="s">
        <v>88</v>
      </c>
      <c r="C82" s="28">
        <f t="shared" si="16"/>
        <v>6464.4529999999995</v>
      </c>
      <c r="D82" s="28">
        <f t="shared" si="19"/>
        <v>6335.9839999999995</v>
      </c>
      <c r="E82" s="28">
        <f t="shared" si="18"/>
        <v>98.012685682763873</v>
      </c>
      <c r="F82" s="84">
        <v>257.47000000000003</v>
      </c>
      <c r="G82" s="84">
        <v>219.12299999999999</v>
      </c>
      <c r="H82" s="84">
        <v>734</v>
      </c>
      <c r="I82" s="84">
        <v>134.55500000000001</v>
      </c>
      <c r="J82" s="84">
        <v>366.78300000000002</v>
      </c>
      <c r="K82" s="84">
        <v>567.70600000000002</v>
      </c>
      <c r="L82" s="84">
        <v>691.9</v>
      </c>
      <c r="M82" s="84">
        <v>834</v>
      </c>
      <c r="N82" s="84">
        <v>296.39999999999998</v>
      </c>
      <c r="O82" s="84">
        <v>385.3</v>
      </c>
      <c r="P82" s="84">
        <v>1193</v>
      </c>
      <c r="Q82" s="84">
        <v>201.2</v>
      </c>
      <c r="R82" s="84">
        <v>528.79999999999995</v>
      </c>
      <c r="S82" s="84">
        <v>295.2</v>
      </c>
      <c r="T82" s="84">
        <v>483.7</v>
      </c>
      <c r="U82" s="84">
        <v>461.4</v>
      </c>
      <c r="V82" s="84">
        <v>1156.9000000000001</v>
      </c>
      <c r="W82" s="85">
        <v>2178.1999999999998</v>
      </c>
      <c r="X82" s="84">
        <v>313.5</v>
      </c>
      <c r="Y82" s="86">
        <v>396.3</v>
      </c>
      <c r="Z82" s="86">
        <v>187.3</v>
      </c>
      <c r="AA82" s="86">
        <v>344</v>
      </c>
      <c r="AB82" s="86">
        <v>254.7</v>
      </c>
      <c r="AC82" s="86">
        <v>319</v>
      </c>
      <c r="AD82" s="76"/>
      <c r="AE82" s="70"/>
    </row>
    <row r="83" spans="1:31" s="4" customFormat="1" ht="27" customHeight="1">
      <c r="A83" s="5" t="s">
        <v>158</v>
      </c>
      <c r="B83" s="14" t="s">
        <v>159</v>
      </c>
      <c r="C83" s="28">
        <f t="shared" si="16"/>
        <v>10</v>
      </c>
      <c r="D83" s="28">
        <f t="shared" si="19"/>
        <v>5.9</v>
      </c>
      <c r="E83" s="28">
        <f t="shared" si="18"/>
        <v>59.000000000000007</v>
      </c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>
        <v>0</v>
      </c>
      <c r="Y83" s="52">
        <v>0</v>
      </c>
      <c r="Z83" s="52">
        <v>5</v>
      </c>
      <c r="AA83" s="52">
        <v>0</v>
      </c>
      <c r="AB83" s="52">
        <v>5</v>
      </c>
      <c r="AC83" s="52">
        <v>5.9</v>
      </c>
      <c r="AD83" s="76"/>
      <c r="AE83" s="70"/>
    </row>
    <row r="84" spans="1:31" s="4" customFormat="1" ht="90.75" customHeight="1">
      <c r="A84" s="58" t="s">
        <v>160</v>
      </c>
      <c r="B84" s="14" t="s">
        <v>161</v>
      </c>
      <c r="C84" s="28">
        <v>1780.6</v>
      </c>
      <c r="D84" s="28">
        <v>1780.6</v>
      </c>
      <c r="E84" s="28">
        <f t="shared" si="18"/>
        <v>100</v>
      </c>
      <c r="F84" s="28">
        <v>0</v>
      </c>
      <c r="G84" s="28">
        <v>0</v>
      </c>
      <c r="H84" s="28">
        <v>0</v>
      </c>
      <c r="I84" s="28">
        <v>0</v>
      </c>
      <c r="J84" s="28">
        <v>0</v>
      </c>
      <c r="K84" s="28">
        <v>0</v>
      </c>
      <c r="L84" s="28">
        <v>0</v>
      </c>
      <c r="M84" s="28">
        <v>0</v>
      </c>
      <c r="N84" s="28">
        <v>0</v>
      </c>
      <c r="O84" s="28">
        <v>0</v>
      </c>
      <c r="P84" s="28">
        <v>0</v>
      </c>
      <c r="Q84" s="28">
        <v>0</v>
      </c>
      <c r="R84" s="28">
        <v>0</v>
      </c>
      <c r="S84" s="28">
        <v>0</v>
      </c>
      <c r="T84" s="28">
        <v>0</v>
      </c>
      <c r="U84" s="28">
        <v>0</v>
      </c>
      <c r="V84" s="28">
        <v>0</v>
      </c>
      <c r="W84" s="28">
        <v>0</v>
      </c>
      <c r="X84" s="28">
        <v>0</v>
      </c>
      <c r="Y84" s="52">
        <v>0</v>
      </c>
      <c r="Z84" s="52">
        <v>445.2</v>
      </c>
      <c r="AA84" s="52">
        <v>445.2</v>
      </c>
      <c r="AB84" s="52">
        <v>1335.4</v>
      </c>
      <c r="AC84" s="52">
        <v>1335.4</v>
      </c>
      <c r="AD84" s="76"/>
      <c r="AE84" s="70"/>
    </row>
    <row r="85" spans="1:31" s="99" customFormat="1" ht="25.5" customHeight="1" thickBot="1">
      <c r="A85" s="94"/>
      <c r="B85" s="95" t="s">
        <v>27</v>
      </c>
      <c r="C85" s="59">
        <v>214412.9</v>
      </c>
      <c r="D85" s="59">
        <v>207282.3</v>
      </c>
      <c r="E85" s="59">
        <f>D85/C85*100</f>
        <v>96.674360544538132</v>
      </c>
      <c r="F85" s="59">
        <f>F8+F10+F48+F51+F60</f>
        <v>30679.712</v>
      </c>
      <c r="G85" s="59">
        <f t="shared" ref="G85:W85" si="20">G8+G10+G48+G51+G60</f>
        <v>29270.707999999999</v>
      </c>
      <c r="H85" s="59">
        <f>H8+H10+H48+H51+H60</f>
        <v>32385.1</v>
      </c>
      <c r="I85" s="59">
        <f t="shared" si="20"/>
        <v>31821.383000000002</v>
      </c>
      <c r="J85" s="59">
        <f>J8+J10+J48+J51+J60</f>
        <v>17232.949000000001</v>
      </c>
      <c r="K85" s="59">
        <f t="shared" si="20"/>
        <v>16852.133000000002</v>
      </c>
      <c r="L85" s="59">
        <f>L8+L10+L48+L51+L60</f>
        <v>13651.199999999997</v>
      </c>
      <c r="M85" s="59">
        <f t="shared" si="20"/>
        <v>13233.3</v>
      </c>
      <c r="N85" s="59">
        <f>N8+N10+N48+N51+N60</f>
        <v>16224.2</v>
      </c>
      <c r="O85" s="59">
        <f t="shared" si="20"/>
        <v>14982.5</v>
      </c>
      <c r="P85" s="59">
        <f>P8+P10+P48+P51+P60</f>
        <v>16102.600000000002</v>
      </c>
      <c r="Q85" s="59">
        <f t="shared" si="20"/>
        <v>14482.300000000001</v>
      </c>
      <c r="R85" s="59">
        <v>14557.8</v>
      </c>
      <c r="S85" s="59">
        <f t="shared" si="20"/>
        <v>15860.099999999999</v>
      </c>
      <c r="T85" s="59">
        <v>14658.3</v>
      </c>
      <c r="U85" s="59">
        <f t="shared" si="20"/>
        <v>13776.699999999999</v>
      </c>
      <c r="V85" s="59">
        <f>V8+V10+V48+V51+V60</f>
        <v>14889</v>
      </c>
      <c r="W85" s="60">
        <f t="shared" si="20"/>
        <v>14357.900000000001</v>
      </c>
      <c r="X85" s="59">
        <v>14989.2</v>
      </c>
      <c r="Y85" s="59">
        <f>Y8+Y10+Y48+Y51+Y60</f>
        <v>14266.1</v>
      </c>
      <c r="Z85" s="59">
        <f>Z8+Z10+Z48+Z51+Z60</f>
        <v>14907.6</v>
      </c>
      <c r="AA85" s="59">
        <f>AA8+AA10+AA48+AA51+AA60</f>
        <v>12628.700000000003</v>
      </c>
      <c r="AB85" s="59">
        <f>AB8+AB10+AB48+AB51+AB60</f>
        <v>14135.2</v>
      </c>
      <c r="AC85" s="96">
        <v>15750.5</v>
      </c>
      <c r="AD85" s="97"/>
      <c r="AE85" s="98"/>
    </row>
    <row r="86" spans="1:31" s="16" customFormat="1" ht="25.5" customHeight="1">
      <c r="A86" s="15"/>
      <c r="B86" s="19"/>
      <c r="C86" s="8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19"/>
      <c r="Y86" s="30"/>
      <c r="Z86" s="17"/>
      <c r="AA86" s="30"/>
      <c r="AB86" s="30"/>
      <c r="AC86" s="30"/>
      <c r="AD86" s="76"/>
      <c r="AE86" s="72"/>
    </row>
    <row r="87" spans="1:31" s="16" customFormat="1" ht="25.5" customHeight="1">
      <c r="A87" s="15"/>
      <c r="B87" s="19"/>
      <c r="C87" s="8"/>
      <c r="D87" s="8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40"/>
      <c r="Y87" s="30"/>
      <c r="Z87" s="17"/>
      <c r="AA87" s="30"/>
      <c r="AB87" s="30"/>
      <c r="AC87" s="30"/>
      <c r="AD87" s="76"/>
      <c r="AE87" s="72"/>
    </row>
    <row r="88" spans="1:31" s="16" customFormat="1" ht="25.5" customHeight="1">
      <c r="A88" s="15"/>
      <c r="B88" s="19"/>
      <c r="C88" s="8"/>
      <c r="D88" s="8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19"/>
      <c r="Y88" s="30"/>
      <c r="Z88" s="17"/>
      <c r="AA88" s="30"/>
      <c r="AB88" s="30"/>
      <c r="AC88" s="30"/>
      <c r="AD88" s="76"/>
      <c r="AE88" s="72"/>
    </row>
    <row r="89" spans="1:31" s="16" customFormat="1" ht="25.5" customHeight="1">
      <c r="A89" s="15"/>
      <c r="B89" s="19"/>
      <c r="C89" s="8"/>
      <c r="D89" s="8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19"/>
      <c r="Y89" s="30"/>
      <c r="Z89" s="17"/>
      <c r="AA89" s="30"/>
      <c r="AB89" s="30"/>
      <c r="AC89" s="30"/>
      <c r="AD89" s="76"/>
      <c r="AE89" s="72"/>
    </row>
    <row r="90" spans="1:31" s="16" customFormat="1" ht="25.5" customHeight="1">
      <c r="A90" s="15"/>
      <c r="B90" s="19"/>
      <c r="C90" s="8"/>
      <c r="D90" s="8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19"/>
      <c r="Y90" s="30"/>
      <c r="Z90" s="17"/>
      <c r="AA90" s="30"/>
      <c r="AB90" s="30"/>
      <c r="AC90" s="30"/>
      <c r="AD90" s="76"/>
      <c r="AE90" s="72"/>
    </row>
    <row r="91" spans="1:31" s="16" customFormat="1" ht="25.5" customHeight="1">
      <c r="A91" s="15"/>
      <c r="B91" s="19"/>
      <c r="C91" s="8"/>
      <c r="D91" s="8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19"/>
      <c r="Y91" s="30"/>
      <c r="Z91" s="17"/>
      <c r="AA91" s="30"/>
      <c r="AB91" s="30"/>
      <c r="AC91" s="30"/>
      <c r="AD91" s="76"/>
      <c r="AE91" s="72"/>
    </row>
    <row r="92" spans="1:31" s="16" customFormat="1" ht="25.5" customHeight="1">
      <c r="A92" s="15"/>
      <c r="B92" s="19"/>
      <c r="C92" s="8"/>
      <c r="D92" s="8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19"/>
      <c r="Y92" s="30"/>
      <c r="Z92" s="17"/>
      <c r="AA92" s="30"/>
      <c r="AB92" s="30"/>
      <c r="AC92" s="30"/>
      <c r="AD92" s="76"/>
      <c r="AE92" s="72"/>
    </row>
    <row r="93" spans="1:31" s="16" customFormat="1" ht="25.5" customHeight="1">
      <c r="A93" s="15"/>
      <c r="B93" s="19"/>
      <c r="C93" s="8"/>
      <c r="D93" s="8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19"/>
      <c r="Y93" s="30"/>
      <c r="Z93" s="17"/>
      <c r="AA93" s="30"/>
      <c r="AB93" s="30"/>
      <c r="AC93" s="30"/>
      <c r="AD93" s="76"/>
      <c r="AE93" s="72"/>
    </row>
    <row r="94" spans="1:31" s="16" customFormat="1" ht="25.5" customHeight="1">
      <c r="A94" s="15"/>
      <c r="B94" s="19"/>
      <c r="C94" s="8"/>
      <c r="D94" s="8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19"/>
      <c r="Y94" s="30"/>
      <c r="Z94" s="17"/>
      <c r="AA94" s="30"/>
      <c r="AB94" s="30"/>
      <c r="AC94" s="30"/>
      <c r="AD94" s="76"/>
      <c r="AE94" s="72"/>
    </row>
    <row r="95" spans="1:31" s="16" customFormat="1" ht="25.5" customHeight="1">
      <c r="A95" s="15"/>
      <c r="B95" s="19"/>
      <c r="C95" s="8"/>
      <c r="D95" s="8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19"/>
      <c r="Y95" s="30"/>
      <c r="Z95" s="17"/>
      <c r="AA95" s="30"/>
      <c r="AB95" s="30"/>
      <c r="AC95" s="30"/>
      <c r="AD95" s="76"/>
      <c r="AE95" s="72"/>
    </row>
    <row r="96" spans="1:31" s="16" customFormat="1" ht="25.5" customHeight="1">
      <c r="A96" s="15"/>
      <c r="B96" s="19"/>
      <c r="C96" s="8"/>
      <c r="D96" s="8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19"/>
      <c r="Y96" s="30"/>
      <c r="Z96" s="17"/>
      <c r="AA96" s="30"/>
      <c r="AB96" s="30"/>
      <c r="AC96" s="30"/>
      <c r="AD96" s="76"/>
      <c r="AE96" s="72"/>
    </row>
    <row r="97" spans="1:31" s="16" customFormat="1" ht="25.5" customHeight="1">
      <c r="A97" s="15"/>
      <c r="B97" s="19"/>
      <c r="C97" s="8"/>
      <c r="D97" s="8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19"/>
      <c r="Y97" s="30"/>
      <c r="Z97" s="17"/>
      <c r="AA97" s="30"/>
      <c r="AB97" s="30"/>
      <c r="AC97" s="30"/>
      <c r="AD97" s="76"/>
      <c r="AE97" s="72"/>
    </row>
    <row r="98" spans="1:31" s="16" customFormat="1" ht="25.5" customHeight="1">
      <c r="A98" s="15"/>
      <c r="B98" s="19"/>
      <c r="C98" s="8"/>
      <c r="D98" s="8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19"/>
      <c r="Y98" s="30"/>
      <c r="Z98" s="17"/>
      <c r="AA98" s="30"/>
      <c r="AB98" s="30"/>
      <c r="AC98" s="30"/>
      <c r="AD98" s="76"/>
      <c r="AE98" s="72"/>
    </row>
    <row r="99" spans="1:31" s="16" customFormat="1" ht="25.5" customHeight="1">
      <c r="A99" s="15"/>
      <c r="B99" s="19"/>
      <c r="C99" s="8"/>
      <c r="D99" s="8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19"/>
      <c r="Y99" s="30"/>
      <c r="Z99" s="17"/>
      <c r="AA99" s="30"/>
      <c r="AB99" s="30"/>
      <c r="AC99" s="30"/>
      <c r="AD99" s="76"/>
      <c r="AE99" s="72"/>
    </row>
    <row r="100" spans="1:31" s="16" customFormat="1" ht="25.5" customHeight="1">
      <c r="A100" s="15"/>
      <c r="B100" s="19"/>
      <c r="C100" s="8"/>
      <c r="D100" s="8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19"/>
      <c r="Y100" s="30"/>
      <c r="Z100" s="17"/>
      <c r="AA100" s="30"/>
      <c r="AB100" s="30"/>
      <c r="AC100" s="30"/>
      <c r="AD100" s="76"/>
      <c r="AE100" s="72"/>
    </row>
    <row r="101" spans="1:31" s="16" customFormat="1" ht="25.5" customHeight="1">
      <c r="A101" s="15"/>
      <c r="B101" s="19"/>
      <c r="C101" s="8"/>
      <c r="D101" s="8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19"/>
      <c r="Y101" s="30"/>
      <c r="Z101" s="17"/>
      <c r="AA101" s="30"/>
      <c r="AB101" s="30"/>
      <c r="AC101" s="30"/>
      <c r="AD101" s="76"/>
      <c r="AE101" s="72"/>
    </row>
    <row r="102" spans="1:31" s="16" customFormat="1" ht="25.5" customHeight="1">
      <c r="A102" s="15"/>
      <c r="B102" s="19"/>
      <c r="C102" s="8"/>
      <c r="D102" s="8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19"/>
      <c r="Y102" s="30"/>
      <c r="Z102" s="17"/>
      <c r="AA102" s="30"/>
      <c r="AB102" s="30"/>
      <c r="AC102" s="30"/>
      <c r="AD102" s="76"/>
      <c r="AE102" s="72"/>
    </row>
    <row r="103" spans="1:31" s="16" customFormat="1" ht="25.5" customHeight="1">
      <c r="A103" s="15"/>
      <c r="B103" s="19"/>
      <c r="C103" s="8"/>
      <c r="D103" s="8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19"/>
      <c r="Y103" s="30"/>
      <c r="Z103" s="17"/>
      <c r="AA103" s="30"/>
      <c r="AB103" s="30"/>
      <c r="AC103" s="30"/>
      <c r="AD103" s="76"/>
      <c r="AE103" s="72"/>
    </row>
    <row r="104" spans="1:31" s="16" customFormat="1" ht="25.5" customHeight="1">
      <c r="A104" s="15"/>
      <c r="B104" s="19"/>
      <c r="C104" s="8"/>
      <c r="D104" s="8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19"/>
      <c r="Y104" s="30"/>
      <c r="Z104" s="17"/>
      <c r="AA104" s="30"/>
      <c r="AB104" s="30"/>
      <c r="AC104" s="30"/>
      <c r="AD104" s="76"/>
      <c r="AE104" s="72"/>
    </row>
    <row r="105" spans="1:31" s="16" customFormat="1" ht="25.5" customHeight="1">
      <c r="A105" s="15"/>
      <c r="B105" s="19"/>
      <c r="C105" s="8"/>
      <c r="D105" s="8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19"/>
      <c r="Y105" s="30"/>
      <c r="Z105" s="17"/>
      <c r="AA105" s="30"/>
      <c r="AB105" s="30"/>
      <c r="AC105" s="30"/>
      <c r="AD105" s="76"/>
      <c r="AE105" s="72"/>
    </row>
    <row r="106" spans="1:31" s="16" customFormat="1" ht="25.5" customHeight="1">
      <c r="A106" s="15"/>
      <c r="B106" s="19"/>
      <c r="C106" s="8"/>
      <c r="D106" s="8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19"/>
      <c r="Y106" s="30"/>
      <c r="Z106" s="17"/>
      <c r="AA106" s="30"/>
      <c r="AB106" s="30"/>
      <c r="AC106" s="30"/>
      <c r="AD106" s="76"/>
      <c r="AE106" s="72"/>
    </row>
    <row r="107" spans="1:31" s="16" customFormat="1" ht="25.5" customHeight="1">
      <c r="A107" s="15"/>
      <c r="B107" s="19"/>
      <c r="C107" s="8"/>
      <c r="D107" s="8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19"/>
      <c r="Y107" s="30"/>
      <c r="Z107" s="17"/>
      <c r="AA107" s="30"/>
      <c r="AB107" s="30"/>
      <c r="AC107" s="30"/>
      <c r="AD107" s="76"/>
      <c r="AE107" s="72"/>
    </row>
    <row r="108" spans="1:31" s="16" customFormat="1" ht="25.5" customHeight="1">
      <c r="A108" s="15"/>
      <c r="B108" s="19"/>
      <c r="C108" s="8"/>
      <c r="D108" s="8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19"/>
      <c r="Y108" s="30"/>
      <c r="Z108" s="17"/>
      <c r="AA108" s="30"/>
      <c r="AB108" s="30"/>
      <c r="AC108" s="30"/>
      <c r="AD108" s="76"/>
      <c r="AE108" s="72"/>
    </row>
    <row r="109" spans="1:31" s="16" customFormat="1" ht="25.5" customHeight="1">
      <c r="A109" s="15"/>
      <c r="B109" s="19"/>
      <c r="C109" s="8"/>
      <c r="D109" s="8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19"/>
      <c r="Y109" s="30"/>
      <c r="Z109" s="17"/>
      <c r="AA109" s="30"/>
      <c r="AB109" s="30"/>
      <c r="AC109" s="30"/>
      <c r="AD109" s="76"/>
      <c r="AE109" s="72"/>
    </row>
    <row r="110" spans="1:31" s="16" customFormat="1" ht="25.5" customHeight="1">
      <c r="A110" s="15"/>
      <c r="B110" s="19"/>
      <c r="C110" s="8"/>
      <c r="D110" s="8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19"/>
      <c r="Y110" s="30"/>
      <c r="Z110" s="17"/>
      <c r="AA110" s="30"/>
      <c r="AB110" s="30"/>
      <c r="AC110" s="30"/>
      <c r="AD110" s="76"/>
      <c r="AE110" s="72"/>
    </row>
    <row r="111" spans="1:31" s="16" customFormat="1" ht="25.5" customHeight="1">
      <c r="A111" s="15"/>
      <c r="B111" s="19"/>
      <c r="C111" s="8"/>
      <c r="D111" s="8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19"/>
      <c r="Y111" s="30"/>
      <c r="Z111" s="17"/>
      <c r="AA111" s="30"/>
      <c r="AB111" s="30"/>
      <c r="AC111" s="30"/>
      <c r="AD111" s="76"/>
      <c r="AE111" s="72"/>
    </row>
    <row r="112" spans="1:31" s="16" customFormat="1" ht="25.5" customHeight="1">
      <c r="A112" s="15"/>
      <c r="B112" s="19"/>
      <c r="C112" s="8"/>
      <c r="D112" s="8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19"/>
      <c r="Y112" s="30"/>
      <c r="Z112" s="17"/>
      <c r="AA112" s="30"/>
      <c r="AB112" s="30"/>
      <c r="AC112" s="30"/>
      <c r="AD112" s="76"/>
      <c r="AE112" s="72"/>
    </row>
    <row r="113" spans="1:31" s="16" customFormat="1" ht="25.5" customHeight="1">
      <c r="A113" s="15"/>
      <c r="B113" s="19"/>
      <c r="C113" s="8"/>
      <c r="D113" s="8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19"/>
      <c r="Y113" s="30"/>
      <c r="Z113" s="17"/>
      <c r="AA113" s="30"/>
      <c r="AB113" s="30"/>
      <c r="AC113" s="30"/>
      <c r="AD113" s="76"/>
      <c r="AE113" s="72"/>
    </row>
    <row r="114" spans="1:31" s="16" customFormat="1" ht="25.5" customHeight="1">
      <c r="A114" s="15"/>
      <c r="B114" s="19"/>
      <c r="C114" s="8"/>
      <c r="D114" s="8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19"/>
      <c r="Y114" s="30"/>
      <c r="Z114" s="17"/>
      <c r="AA114" s="30"/>
      <c r="AB114" s="30"/>
      <c r="AC114" s="30"/>
      <c r="AD114" s="76"/>
      <c r="AE114" s="72"/>
    </row>
    <row r="115" spans="1:31" s="16" customFormat="1" ht="25.5" customHeight="1">
      <c r="A115" s="15"/>
      <c r="B115" s="19"/>
      <c r="C115" s="8"/>
      <c r="D115" s="8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19"/>
      <c r="Y115" s="30"/>
      <c r="Z115" s="17"/>
      <c r="AA115" s="30"/>
      <c r="AB115" s="30"/>
      <c r="AC115" s="30"/>
      <c r="AD115" s="76"/>
      <c r="AE115" s="72"/>
    </row>
    <row r="116" spans="1:31" s="16" customFormat="1" ht="25.5" customHeight="1">
      <c r="A116" s="15"/>
      <c r="B116" s="19"/>
      <c r="C116" s="8"/>
      <c r="D116" s="8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19"/>
      <c r="Y116" s="30"/>
      <c r="Z116" s="17"/>
      <c r="AA116" s="30"/>
      <c r="AB116" s="30"/>
      <c r="AC116" s="30"/>
      <c r="AD116" s="76"/>
      <c r="AE116" s="72"/>
    </row>
    <row r="117" spans="1:31" s="16" customFormat="1" ht="25.5" customHeight="1">
      <c r="A117" s="15"/>
      <c r="B117" s="19"/>
      <c r="C117" s="8"/>
      <c r="D117" s="8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19"/>
      <c r="Y117" s="30"/>
      <c r="Z117" s="17"/>
      <c r="AA117" s="30"/>
      <c r="AB117" s="30"/>
      <c r="AC117" s="30"/>
      <c r="AD117" s="76"/>
      <c r="AE117" s="72"/>
    </row>
    <row r="118" spans="1:31" s="16" customFormat="1" ht="25.5" customHeight="1">
      <c r="A118" s="15"/>
      <c r="B118" s="19"/>
      <c r="C118" s="8"/>
      <c r="D118" s="8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19"/>
      <c r="Y118" s="30"/>
      <c r="Z118" s="17"/>
      <c r="AA118" s="30"/>
      <c r="AB118" s="30"/>
      <c r="AC118" s="30"/>
      <c r="AD118" s="76"/>
      <c r="AE118" s="72"/>
    </row>
    <row r="119" spans="1:31" s="16" customFormat="1" ht="25.5" customHeight="1">
      <c r="A119" s="15"/>
      <c r="B119" s="19"/>
      <c r="C119" s="8"/>
      <c r="D119" s="8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19"/>
      <c r="Y119" s="30"/>
      <c r="Z119" s="17"/>
      <c r="AA119" s="30"/>
      <c r="AB119" s="30"/>
      <c r="AC119" s="30"/>
      <c r="AD119" s="76"/>
      <c r="AE119" s="72"/>
    </row>
    <row r="120" spans="1:31" s="16" customFormat="1" ht="25.5" customHeight="1">
      <c r="A120" s="15"/>
      <c r="B120" s="19"/>
      <c r="C120" s="8"/>
      <c r="D120" s="8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19"/>
      <c r="Y120" s="30"/>
      <c r="Z120" s="17"/>
      <c r="AA120" s="30"/>
      <c r="AB120" s="30"/>
      <c r="AC120" s="30"/>
      <c r="AD120" s="76"/>
      <c r="AE120" s="72"/>
    </row>
    <row r="121" spans="1:31" s="16" customFormat="1" ht="25.5" customHeight="1">
      <c r="A121" s="15"/>
      <c r="B121" s="19"/>
      <c r="C121" s="8"/>
      <c r="D121" s="8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19"/>
      <c r="Y121" s="30"/>
      <c r="Z121" s="17"/>
      <c r="AA121" s="30"/>
      <c r="AB121" s="30"/>
      <c r="AC121" s="30"/>
      <c r="AD121" s="76"/>
      <c r="AE121" s="72"/>
    </row>
    <row r="122" spans="1:31" s="16" customFormat="1" ht="25.5" customHeight="1">
      <c r="A122" s="15"/>
      <c r="B122" s="19"/>
      <c r="C122" s="8"/>
      <c r="D122" s="8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19"/>
      <c r="Y122" s="30"/>
      <c r="Z122" s="17"/>
      <c r="AA122" s="30"/>
      <c r="AB122" s="30"/>
      <c r="AC122" s="30"/>
      <c r="AD122" s="76"/>
      <c r="AE122" s="72"/>
    </row>
    <row r="123" spans="1:31" s="16" customFormat="1" ht="25.5" customHeight="1">
      <c r="A123" s="15"/>
      <c r="B123" s="19"/>
      <c r="C123" s="8"/>
      <c r="D123" s="8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19"/>
      <c r="Y123" s="30"/>
      <c r="Z123" s="17"/>
      <c r="AA123" s="30"/>
      <c r="AB123" s="30"/>
      <c r="AC123" s="30"/>
      <c r="AD123" s="76"/>
      <c r="AE123" s="72"/>
    </row>
    <row r="124" spans="1:31" s="16" customFormat="1" ht="25.5" customHeight="1">
      <c r="A124" s="15"/>
      <c r="B124" s="19"/>
      <c r="C124" s="8"/>
      <c r="D124" s="8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19"/>
      <c r="Y124" s="30"/>
      <c r="Z124" s="17"/>
      <c r="AA124" s="30"/>
      <c r="AB124" s="30"/>
      <c r="AC124" s="30"/>
      <c r="AD124" s="76"/>
      <c r="AE124" s="72"/>
    </row>
    <row r="125" spans="1:31" s="16" customFormat="1" ht="25.5" customHeight="1">
      <c r="A125" s="15"/>
      <c r="B125" s="19"/>
      <c r="C125" s="8"/>
      <c r="D125" s="8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19"/>
      <c r="Y125" s="30"/>
      <c r="Z125" s="17"/>
      <c r="AA125" s="30"/>
      <c r="AB125" s="30"/>
      <c r="AC125" s="30"/>
      <c r="AD125" s="77"/>
      <c r="AE125" s="72"/>
    </row>
    <row r="126" spans="1:31" s="16" customFormat="1" ht="25.5" customHeight="1">
      <c r="A126" s="15"/>
      <c r="B126" s="19"/>
      <c r="C126" s="8"/>
      <c r="D126" s="8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19"/>
      <c r="Y126" s="30"/>
      <c r="Z126" s="17"/>
      <c r="AA126" s="30"/>
      <c r="AB126" s="30"/>
      <c r="AC126" s="30"/>
      <c r="AD126" s="77"/>
      <c r="AE126" s="72"/>
    </row>
    <row r="127" spans="1:31" s="16" customFormat="1" ht="25.5" customHeight="1">
      <c r="A127" s="15"/>
      <c r="B127" s="19"/>
      <c r="C127" s="8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19"/>
      <c r="Y127" s="30"/>
      <c r="Z127" s="17"/>
      <c r="AA127" s="30"/>
      <c r="AB127" s="30"/>
      <c r="AC127" s="30"/>
      <c r="AD127" s="69"/>
      <c r="AE127" s="72"/>
    </row>
    <row r="128" spans="1:31" s="16" customFormat="1" ht="25.5" customHeight="1">
      <c r="A128" s="15"/>
      <c r="B128" s="19"/>
      <c r="C128" s="8"/>
      <c r="D128" s="8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19"/>
      <c r="Y128" s="30"/>
      <c r="Z128" s="17"/>
      <c r="AA128" s="30"/>
      <c r="AB128" s="30"/>
      <c r="AC128" s="30"/>
      <c r="AD128" s="69"/>
      <c r="AE128" s="72"/>
    </row>
    <row r="129" spans="1:36" s="16" customFormat="1" ht="25.5" customHeight="1">
      <c r="A129" s="15"/>
      <c r="B129" s="19"/>
      <c r="C129" s="8"/>
      <c r="D129" s="8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19"/>
      <c r="Y129" s="30"/>
      <c r="Z129" s="17"/>
      <c r="AA129" s="30"/>
      <c r="AB129" s="30"/>
      <c r="AC129" s="30"/>
      <c r="AD129" s="69"/>
      <c r="AE129" s="72"/>
    </row>
    <row r="130" spans="1:36" s="1" customFormat="1" ht="25.5" customHeight="1">
      <c r="A130" s="15"/>
      <c r="B130" s="19"/>
      <c r="C130" s="8"/>
      <c r="D130" s="8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19"/>
      <c r="Y130" s="30"/>
      <c r="Z130" s="17"/>
      <c r="AA130" s="30"/>
      <c r="AB130" s="30"/>
      <c r="AC130" s="30"/>
      <c r="AD130" s="69"/>
      <c r="AE130" s="72"/>
      <c r="AF130" s="16"/>
      <c r="AG130" s="16"/>
      <c r="AH130" s="16"/>
      <c r="AI130" s="16"/>
      <c r="AJ130" s="16"/>
    </row>
    <row r="131" spans="1:36" s="1" customFormat="1" ht="25.5" customHeight="1">
      <c r="A131" s="15"/>
      <c r="B131" s="19"/>
      <c r="C131" s="8"/>
      <c r="D131" s="8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19"/>
      <c r="Y131" s="30"/>
      <c r="Z131" s="17"/>
      <c r="AA131" s="30"/>
      <c r="AB131" s="30"/>
      <c r="AC131" s="30"/>
      <c r="AD131" s="69"/>
      <c r="AE131" s="72"/>
      <c r="AF131" s="16"/>
      <c r="AG131" s="16"/>
      <c r="AH131" s="16"/>
      <c r="AI131" s="16"/>
      <c r="AJ131" s="16"/>
    </row>
    <row r="132" spans="1:36" s="1" customFormat="1" ht="25.5" customHeight="1">
      <c r="A132" s="15"/>
      <c r="B132" s="19"/>
      <c r="C132" s="8"/>
      <c r="D132" s="8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19"/>
      <c r="Y132" s="30"/>
      <c r="Z132" s="17"/>
      <c r="AA132" s="30"/>
      <c r="AB132" s="30"/>
      <c r="AC132" s="30"/>
      <c r="AD132" s="69"/>
      <c r="AE132" s="72"/>
      <c r="AF132" s="16"/>
      <c r="AG132" s="16"/>
      <c r="AH132" s="16"/>
      <c r="AI132" s="16"/>
      <c r="AJ132" s="16"/>
    </row>
  </sheetData>
  <mergeCells count="18">
    <mergeCell ref="F5:AC5"/>
    <mergeCell ref="X6:Y6"/>
    <mergeCell ref="Z6:AA6"/>
    <mergeCell ref="AB6:AC6"/>
    <mergeCell ref="V6:W6"/>
    <mergeCell ref="R6:S6"/>
    <mergeCell ref="T6:U6"/>
    <mergeCell ref="P6:Q6"/>
    <mergeCell ref="F6:G6"/>
    <mergeCell ref="J6:K6"/>
    <mergeCell ref="L6:M6"/>
    <mergeCell ref="C2:N2"/>
    <mergeCell ref="A3:N3"/>
    <mergeCell ref="C5:E6"/>
    <mergeCell ref="H6:I6"/>
    <mergeCell ref="A5:A7"/>
    <mergeCell ref="B5:B7"/>
    <mergeCell ref="N6:O6"/>
  </mergeCells>
  <phoneticPr fontId="0" type="noConversion"/>
  <pageMargins left="0.75" right="0.75" top="1" bottom="1" header="0.5" footer="0.5"/>
  <pageSetup paperSize="9" scale="90" orientation="landscape" r:id="rId1"/>
  <headerFooter alignWithMargins="0"/>
  <rowBreaks count="1" manualBreakCount="1">
    <brk id="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D1:W96"/>
  <sheetViews>
    <sheetView topLeftCell="D1" zoomScaleNormal="100" workbookViewId="0">
      <selection activeCell="M6" sqref="M6:M7"/>
    </sheetView>
  </sheetViews>
  <sheetFormatPr defaultRowHeight="12.75"/>
  <cols>
    <col min="1" max="3" width="0" hidden="1" customWidth="1"/>
    <col min="6" max="6" width="13" customWidth="1"/>
    <col min="7" max="7" width="9.140625" customWidth="1"/>
    <col min="8" max="8" width="13" customWidth="1"/>
    <col min="9" max="13" width="9.140625" customWidth="1"/>
    <col min="14" max="15" width="14.28515625" bestFit="1" customWidth="1"/>
    <col min="17" max="27" width="9.140625" customWidth="1"/>
  </cols>
  <sheetData>
    <row r="1" spans="4:23">
      <c r="F1" s="61" t="s">
        <v>162</v>
      </c>
      <c r="H1" s="61" t="s">
        <v>163</v>
      </c>
      <c r="J1" s="61" t="s">
        <v>164</v>
      </c>
      <c r="L1" s="61" t="s">
        <v>165</v>
      </c>
      <c r="N1" s="61" t="s">
        <v>170</v>
      </c>
      <c r="O1" s="61" t="s">
        <v>171</v>
      </c>
    </row>
    <row r="2" spans="4:23">
      <c r="D2">
        <v>810160</v>
      </c>
      <c r="F2" s="62">
        <v>11563</v>
      </c>
      <c r="G2" s="62"/>
      <c r="H2" s="62">
        <v>11536.6</v>
      </c>
      <c r="I2" s="62"/>
      <c r="J2" s="62">
        <v>53</v>
      </c>
      <c r="K2" s="62"/>
      <c r="L2" s="62">
        <v>53</v>
      </c>
      <c r="M2" s="62"/>
      <c r="N2" s="62">
        <f>F2+J2</f>
        <v>11616</v>
      </c>
      <c r="O2" s="62">
        <f>H2+L2</f>
        <v>11589.6</v>
      </c>
    </row>
    <row r="3" spans="4:23">
      <c r="D3">
        <v>810170</v>
      </c>
      <c r="F3" s="62">
        <v>3.5</v>
      </c>
      <c r="G3" s="62"/>
      <c r="H3" s="62">
        <v>3.5</v>
      </c>
      <c r="I3" s="62"/>
      <c r="J3" s="62"/>
      <c r="K3" s="62"/>
      <c r="L3" s="62"/>
      <c r="M3" s="62"/>
      <c r="N3" s="62">
        <f>F3</f>
        <v>3.5</v>
      </c>
      <c r="O3" s="62">
        <f>H3</f>
        <v>3.5</v>
      </c>
    </row>
    <row r="4" spans="4:23">
      <c r="D4">
        <v>3210</v>
      </c>
      <c r="F4" s="62">
        <v>223.6</v>
      </c>
      <c r="G4" s="62"/>
      <c r="H4" s="62">
        <v>220.4</v>
      </c>
      <c r="I4" s="62"/>
      <c r="J4" s="62"/>
      <c r="K4" s="62"/>
      <c r="L4" s="62"/>
      <c r="M4" s="62"/>
      <c r="N4" s="62">
        <f>F4</f>
        <v>223.6</v>
      </c>
      <c r="O4" s="62">
        <f>H4</f>
        <v>220.4</v>
      </c>
    </row>
    <row r="5" spans="4:23" ht="15.75">
      <c r="F5" s="63">
        <f>SUM(F2:F4)</f>
        <v>11790.1</v>
      </c>
      <c r="G5" s="63"/>
      <c r="H5" s="63">
        <f>SUM(H2:H4)</f>
        <v>11760.5</v>
      </c>
      <c r="I5" s="62"/>
      <c r="J5" s="63">
        <f>SUM(J2:J4)</f>
        <v>53</v>
      </c>
      <c r="K5" s="63"/>
      <c r="L5" s="63">
        <f>SUM(L2:L4)</f>
        <v>53</v>
      </c>
      <c r="M5" s="62"/>
      <c r="N5" s="63">
        <f>SUM(N2:N4)</f>
        <v>11843.1</v>
      </c>
      <c r="O5" s="63">
        <f>SUM(O2:O4)</f>
        <v>11813.5</v>
      </c>
      <c r="Q5" s="62"/>
    </row>
    <row r="6" spans="4:23">
      <c r="F6" s="62"/>
      <c r="G6" s="62"/>
      <c r="H6" s="62"/>
      <c r="I6" s="62"/>
      <c r="J6" s="62"/>
      <c r="K6" s="62"/>
      <c r="L6" s="62"/>
      <c r="M6" s="62"/>
      <c r="N6" s="62"/>
      <c r="Q6" s="61" t="s">
        <v>166</v>
      </c>
    </row>
    <row r="7" spans="4:23">
      <c r="D7">
        <v>3011</v>
      </c>
      <c r="F7" s="62">
        <v>15902.2</v>
      </c>
      <c r="G7" s="62"/>
      <c r="H7" s="62">
        <v>15860</v>
      </c>
      <c r="I7" s="62"/>
      <c r="J7" s="62"/>
      <c r="K7" s="62"/>
      <c r="L7" s="62"/>
      <c r="M7" s="62"/>
      <c r="N7" s="62">
        <f>F7</f>
        <v>15902.2</v>
      </c>
      <c r="O7" s="62">
        <f>H7</f>
        <v>15860</v>
      </c>
      <c r="Q7" s="61" t="s">
        <v>167</v>
      </c>
      <c r="S7" s="61" t="s">
        <v>163</v>
      </c>
      <c r="U7" s="61" t="s">
        <v>168</v>
      </c>
      <c r="W7" s="61" t="s">
        <v>169</v>
      </c>
    </row>
    <row r="8" spans="4:23">
      <c r="D8">
        <v>3012</v>
      </c>
      <c r="F8" s="62">
        <v>37464.800000000003</v>
      </c>
      <c r="G8" s="62"/>
      <c r="H8" s="62">
        <v>37319.599999999999</v>
      </c>
      <c r="I8" s="62"/>
      <c r="J8" s="62"/>
      <c r="K8" s="62"/>
      <c r="L8" s="62"/>
      <c r="M8" s="62"/>
      <c r="N8" s="62">
        <f>F8</f>
        <v>37464.800000000003</v>
      </c>
      <c r="O8" s="62">
        <f>H8</f>
        <v>37319.599999999999</v>
      </c>
      <c r="Q8">
        <v>5884.5</v>
      </c>
      <c r="S8">
        <v>5873.8</v>
      </c>
      <c r="U8">
        <v>55.1</v>
      </c>
      <c r="W8">
        <v>38</v>
      </c>
    </row>
    <row r="9" spans="4:23">
      <c r="D9">
        <v>3021</v>
      </c>
      <c r="F9" s="62">
        <v>126.7</v>
      </c>
      <c r="G9" s="62"/>
      <c r="H9" s="62">
        <v>90.7</v>
      </c>
      <c r="I9" s="62"/>
      <c r="J9" s="62"/>
      <c r="K9" s="62"/>
      <c r="L9" s="62"/>
      <c r="M9" s="62"/>
      <c r="N9" s="62">
        <f>F9</f>
        <v>126.7</v>
      </c>
      <c r="O9" s="62">
        <f>H9</f>
        <v>90.7</v>
      </c>
    </row>
    <row r="10" spans="4:23">
      <c r="D10">
        <v>3022</v>
      </c>
      <c r="F10" s="62">
        <v>645.4</v>
      </c>
      <c r="G10" s="62"/>
      <c r="H10" s="62">
        <v>460.3</v>
      </c>
      <c r="I10" s="62"/>
      <c r="J10" s="62"/>
      <c r="K10" s="62"/>
      <c r="L10" s="62"/>
      <c r="M10" s="62"/>
      <c r="N10" s="62">
        <f>F10</f>
        <v>645.4</v>
      </c>
      <c r="O10" s="62">
        <f>H10</f>
        <v>460.3</v>
      </c>
    </row>
    <row r="11" spans="4:23">
      <c r="D11">
        <v>3031</v>
      </c>
      <c r="F11" s="62">
        <v>163.30000000000001</v>
      </c>
      <c r="G11" s="62"/>
      <c r="H11" s="62">
        <v>142.80000000000001</v>
      </c>
      <c r="I11" s="62"/>
      <c r="J11" s="62">
        <v>102.3</v>
      </c>
      <c r="K11" s="62"/>
      <c r="L11" s="62">
        <v>96.4</v>
      </c>
      <c r="M11" s="62"/>
      <c r="N11" s="62">
        <f>F11+J11</f>
        <v>265.60000000000002</v>
      </c>
      <c r="O11" s="62">
        <f>H11+L11</f>
        <v>239.20000000000002</v>
      </c>
    </row>
    <row r="12" spans="4:23">
      <c r="D12">
        <v>3032</v>
      </c>
      <c r="F12" s="62">
        <v>16</v>
      </c>
      <c r="G12" s="62"/>
      <c r="H12" s="62">
        <v>5.6</v>
      </c>
      <c r="I12" s="62"/>
      <c r="J12" s="62"/>
      <c r="K12" s="62"/>
      <c r="L12" s="62"/>
      <c r="M12" s="62"/>
      <c r="N12" s="62">
        <v>16</v>
      </c>
      <c r="O12">
        <v>5.6</v>
      </c>
    </row>
    <row r="13" spans="4:23">
      <c r="D13">
        <v>3033</v>
      </c>
      <c r="F13" s="62">
        <v>5100</v>
      </c>
      <c r="G13" s="62"/>
      <c r="H13" s="62">
        <v>5100</v>
      </c>
      <c r="I13" s="62"/>
      <c r="J13" s="62"/>
      <c r="K13" s="62"/>
      <c r="L13" s="62"/>
      <c r="M13" s="62"/>
      <c r="N13" s="62">
        <v>5100</v>
      </c>
      <c r="O13">
        <v>5100</v>
      </c>
    </row>
    <row r="14" spans="4:23">
      <c r="D14">
        <v>3035</v>
      </c>
      <c r="F14" s="62">
        <v>408.5</v>
      </c>
      <c r="G14" s="62"/>
      <c r="H14" s="62">
        <v>408.5</v>
      </c>
      <c r="I14" s="62"/>
      <c r="J14" s="62"/>
      <c r="K14" s="62"/>
      <c r="L14" s="62"/>
      <c r="M14" s="62"/>
      <c r="N14" s="62">
        <v>408.5</v>
      </c>
      <c r="O14">
        <v>408.5</v>
      </c>
    </row>
    <row r="15" spans="4:23" ht="15.75">
      <c r="F15" s="63">
        <f>SUM(F7:F14)</f>
        <v>59826.9</v>
      </c>
      <c r="G15" s="63"/>
      <c r="H15" s="63">
        <f>SUM(H7:H14)</f>
        <v>59387.5</v>
      </c>
      <c r="I15" s="62"/>
      <c r="J15" s="63">
        <f>SUM(J7:J14)</f>
        <v>102.3</v>
      </c>
      <c r="K15" s="63"/>
      <c r="L15" s="63">
        <f>SUM(L7:L14)</f>
        <v>96.4</v>
      </c>
      <c r="M15" s="62"/>
      <c r="N15" s="63">
        <f>SUM(N7:N14)</f>
        <v>59929.2</v>
      </c>
      <c r="O15" s="63">
        <f>SUM(O7:O14)</f>
        <v>59483.899999999994</v>
      </c>
      <c r="Q15" s="62"/>
    </row>
    <row r="16" spans="4:23">
      <c r="F16" s="62"/>
      <c r="G16" s="62"/>
      <c r="H16" s="62"/>
      <c r="I16" s="62"/>
      <c r="J16" s="62"/>
      <c r="K16" s="62"/>
      <c r="L16" s="62"/>
      <c r="M16" s="62"/>
      <c r="N16" s="62"/>
    </row>
    <row r="17" spans="4:20">
      <c r="D17">
        <v>3041</v>
      </c>
      <c r="F17" s="62">
        <v>1146.2</v>
      </c>
      <c r="G17" s="62"/>
      <c r="H17" s="62">
        <v>1045.5</v>
      </c>
      <c r="I17" s="62"/>
      <c r="J17" s="62"/>
      <c r="K17" s="62"/>
      <c r="L17" s="62"/>
      <c r="M17" s="62"/>
      <c r="N17" s="62">
        <v>1146.2</v>
      </c>
      <c r="O17" s="62">
        <v>1045.5</v>
      </c>
      <c r="P17" s="62"/>
    </row>
    <row r="18" spans="4:20">
      <c r="D18">
        <v>3042</v>
      </c>
      <c r="F18" s="62">
        <v>258</v>
      </c>
      <c r="G18" s="62"/>
      <c r="H18" s="62">
        <v>250.3</v>
      </c>
      <c r="I18" s="62"/>
      <c r="J18" s="62"/>
      <c r="K18" s="62"/>
      <c r="L18" s="62"/>
      <c r="M18" s="62"/>
      <c r="N18" s="62">
        <v>258</v>
      </c>
      <c r="O18" s="62">
        <v>250.3</v>
      </c>
      <c r="P18" s="62"/>
    </row>
    <row r="19" spans="4:20">
      <c r="D19">
        <v>3043</v>
      </c>
      <c r="F19" s="62">
        <v>42045.1</v>
      </c>
      <c r="G19" s="62"/>
      <c r="H19" s="62">
        <v>41481.199999999997</v>
      </c>
      <c r="I19" s="62"/>
      <c r="J19" s="62"/>
      <c r="K19" s="62"/>
      <c r="L19" s="62"/>
      <c r="M19" s="62"/>
      <c r="N19" s="62">
        <v>42045.1</v>
      </c>
      <c r="O19" s="62">
        <v>41481.199999999997</v>
      </c>
      <c r="P19" s="62"/>
    </row>
    <row r="20" spans="4:20">
      <c r="D20">
        <v>3044</v>
      </c>
      <c r="F20" s="62">
        <v>9119.2000000000007</v>
      </c>
      <c r="G20" s="62"/>
      <c r="H20" s="62">
        <v>9102.5</v>
      </c>
      <c r="I20" s="62"/>
      <c r="J20" s="62"/>
      <c r="K20" s="62"/>
      <c r="L20" s="62"/>
      <c r="M20" s="62"/>
      <c r="N20" s="62">
        <v>9119.2000000000007</v>
      </c>
      <c r="O20" s="62">
        <v>9102.5</v>
      </c>
      <c r="P20" s="62"/>
    </row>
    <row r="21" spans="4:20">
      <c r="D21">
        <v>3045</v>
      </c>
      <c r="F21" s="62">
        <v>20814.2</v>
      </c>
      <c r="G21" s="62"/>
      <c r="H21" s="62">
        <v>19130.599999999999</v>
      </c>
      <c r="I21" s="62"/>
      <c r="J21" s="62"/>
      <c r="K21" s="62"/>
      <c r="L21" s="62"/>
      <c r="M21" s="62"/>
      <c r="N21" s="62">
        <v>20814.2</v>
      </c>
      <c r="O21" s="62">
        <v>19130.599999999999</v>
      </c>
      <c r="P21" s="62"/>
    </row>
    <row r="22" spans="4:20">
      <c r="D22">
        <v>3046</v>
      </c>
      <c r="F22" s="62">
        <v>677.2</v>
      </c>
      <c r="G22" s="62"/>
      <c r="H22" s="62">
        <v>542.79999999999995</v>
      </c>
      <c r="I22" s="62"/>
      <c r="J22" s="62"/>
      <c r="K22" s="62"/>
      <c r="L22" s="62"/>
      <c r="M22" s="62"/>
      <c r="N22" s="62">
        <v>677.2</v>
      </c>
      <c r="O22" s="62">
        <v>542.79999999999995</v>
      </c>
      <c r="P22" s="62"/>
    </row>
    <row r="23" spans="4:20">
      <c r="D23">
        <v>3047</v>
      </c>
      <c r="F23" s="62">
        <v>14916.6</v>
      </c>
      <c r="G23" s="62"/>
      <c r="H23" s="62">
        <v>11847.9</v>
      </c>
      <c r="I23" s="62"/>
      <c r="J23" s="62"/>
      <c r="K23" s="62"/>
      <c r="L23" s="62"/>
      <c r="M23" s="62"/>
      <c r="N23" s="62">
        <v>14916.6</v>
      </c>
      <c r="O23" s="62">
        <v>11847.9</v>
      </c>
      <c r="P23" s="62"/>
    </row>
    <row r="24" spans="4:20">
      <c r="D24">
        <v>3049</v>
      </c>
      <c r="F24" s="62">
        <v>96.5</v>
      </c>
      <c r="G24" s="62"/>
      <c r="H24" s="62">
        <v>85.9</v>
      </c>
      <c r="I24" s="62"/>
      <c r="J24" s="62"/>
      <c r="K24" s="62"/>
      <c r="L24" s="62"/>
      <c r="M24" s="62"/>
      <c r="N24" s="62">
        <v>96.5</v>
      </c>
      <c r="O24" s="62">
        <v>85.9</v>
      </c>
      <c r="P24" s="62"/>
    </row>
    <row r="25" spans="4:20">
      <c r="D25">
        <v>3081</v>
      </c>
      <c r="F25" s="62">
        <v>22871.200000000001</v>
      </c>
      <c r="G25" s="62"/>
      <c r="H25" s="62">
        <v>22443.8</v>
      </c>
      <c r="I25" s="62"/>
      <c r="J25" s="62"/>
      <c r="K25" s="62"/>
      <c r="L25" s="62"/>
      <c r="M25" s="62"/>
      <c r="N25" s="62">
        <v>22871.200000000001</v>
      </c>
      <c r="O25" s="62">
        <v>22443.8</v>
      </c>
      <c r="P25" s="62"/>
    </row>
    <row r="26" spans="4:20">
      <c r="D26">
        <v>3082</v>
      </c>
      <c r="F26" s="62">
        <v>6412.4</v>
      </c>
      <c r="G26" s="62"/>
      <c r="H26" s="62">
        <v>6172.6</v>
      </c>
      <c r="I26" s="62"/>
      <c r="J26" s="62"/>
      <c r="K26" s="62"/>
      <c r="L26" s="62"/>
      <c r="M26" s="62"/>
      <c r="N26" s="62">
        <v>6412.4</v>
      </c>
      <c r="O26" s="62">
        <v>6172.6</v>
      </c>
      <c r="P26" s="62"/>
    </row>
    <row r="27" spans="4:20">
      <c r="D27">
        <v>3083</v>
      </c>
      <c r="F27" s="62">
        <v>2057.1999999999998</v>
      </c>
      <c r="G27" s="62"/>
      <c r="H27" s="62">
        <v>2007</v>
      </c>
      <c r="I27" s="62"/>
      <c r="J27" s="62"/>
      <c r="K27" s="62"/>
      <c r="L27" s="62"/>
      <c r="M27" s="62"/>
      <c r="N27" s="62">
        <v>2057.1999999999998</v>
      </c>
      <c r="O27" s="62">
        <v>2007</v>
      </c>
      <c r="P27" s="62"/>
    </row>
    <row r="28" spans="4:20">
      <c r="D28">
        <v>3084</v>
      </c>
      <c r="F28" s="62">
        <v>815.6</v>
      </c>
      <c r="G28" s="62"/>
      <c r="H28" s="62">
        <v>711</v>
      </c>
      <c r="I28" s="62"/>
      <c r="J28" s="62"/>
      <c r="K28" s="62"/>
      <c r="L28" s="62"/>
      <c r="M28" s="62"/>
      <c r="N28" s="62">
        <v>815.6</v>
      </c>
      <c r="O28" s="62">
        <v>711</v>
      </c>
      <c r="P28" s="62"/>
      <c r="T28" s="62"/>
    </row>
    <row r="29" spans="4:20">
      <c r="D29">
        <v>3085</v>
      </c>
      <c r="F29" s="62">
        <v>52</v>
      </c>
      <c r="G29" s="62"/>
      <c r="H29" s="62">
        <v>30.6</v>
      </c>
      <c r="I29" s="62"/>
      <c r="J29" s="62"/>
      <c r="K29" s="62"/>
      <c r="L29" s="62"/>
      <c r="M29" s="62"/>
      <c r="N29" s="62">
        <v>52</v>
      </c>
      <c r="O29" s="62">
        <v>30.6</v>
      </c>
      <c r="P29" s="62"/>
    </row>
    <row r="30" spans="4:20">
      <c r="D30">
        <v>3086</v>
      </c>
      <c r="F30" s="62">
        <v>34.9</v>
      </c>
      <c r="G30" s="62"/>
      <c r="H30" s="62">
        <v>14.4</v>
      </c>
      <c r="I30" s="62"/>
      <c r="J30" s="62"/>
      <c r="K30" s="62"/>
      <c r="L30" s="62"/>
      <c r="M30" s="62"/>
      <c r="N30" s="62">
        <v>34.9</v>
      </c>
      <c r="O30" s="62">
        <v>14.4</v>
      </c>
      <c r="P30" s="62"/>
    </row>
    <row r="31" spans="4:20">
      <c r="D31">
        <v>3087</v>
      </c>
      <c r="F31" s="62">
        <v>8094.7</v>
      </c>
      <c r="G31" s="62"/>
      <c r="H31" s="62">
        <v>8039.1</v>
      </c>
      <c r="I31" s="62"/>
      <c r="J31" s="62"/>
      <c r="K31" s="62"/>
      <c r="L31" s="62"/>
      <c r="M31" s="62"/>
      <c r="N31" s="62">
        <v>8094.7</v>
      </c>
      <c r="O31" s="62">
        <v>8039.1</v>
      </c>
      <c r="P31" s="62"/>
    </row>
    <row r="32" spans="4:20">
      <c r="D32">
        <v>3160</v>
      </c>
      <c r="F32" s="62">
        <v>657.3</v>
      </c>
      <c r="G32" s="62"/>
      <c r="H32" s="62">
        <v>657</v>
      </c>
      <c r="I32" s="62"/>
      <c r="J32" s="62"/>
      <c r="K32" s="62"/>
      <c r="L32" s="62"/>
      <c r="M32" s="62"/>
      <c r="N32" s="62">
        <v>657.3</v>
      </c>
      <c r="O32" s="62">
        <v>657</v>
      </c>
      <c r="P32" s="62"/>
    </row>
    <row r="33" spans="4:17">
      <c r="D33">
        <v>3191</v>
      </c>
      <c r="F33" s="62">
        <v>128</v>
      </c>
      <c r="G33" s="62"/>
      <c r="H33" s="62">
        <v>127.9</v>
      </c>
      <c r="I33" s="62"/>
      <c r="J33" s="62"/>
      <c r="K33" s="62"/>
      <c r="L33" s="62"/>
      <c r="M33" s="62"/>
      <c r="N33" s="62">
        <v>128</v>
      </c>
      <c r="O33" s="62">
        <v>127.9</v>
      </c>
      <c r="P33" s="62"/>
    </row>
    <row r="34" spans="4:17">
      <c r="D34">
        <v>3192</v>
      </c>
      <c r="F34" s="62">
        <v>49.1</v>
      </c>
      <c r="G34" s="62"/>
      <c r="H34" s="62">
        <v>41.2</v>
      </c>
      <c r="I34" s="62"/>
      <c r="J34" s="62"/>
      <c r="K34" s="62"/>
      <c r="L34" s="62"/>
      <c r="M34" s="62"/>
      <c r="N34" s="62">
        <v>49.1</v>
      </c>
      <c r="O34" s="62">
        <v>41.2</v>
      </c>
      <c r="P34" s="62"/>
    </row>
    <row r="35" spans="4:17">
      <c r="D35">
        <v>3230</v>
      </c>
      <c r="F35" s="62">
        <v>3148.7</v>
      </c>
      <c r="G35" s="62"/>
      <c r="H35" s="62">
        <v>3148.7</v>
      </c>
      <c r="I35" s="62"/>
      <c r="J35" s="62"/>
      <c r="K35" s="62"/>
      <c r="L35" s="62"/>
      <c r="M35" s="62"/>
      <c r="N35" s="62">
        <v>3148.7</v>
      </c>
      <c r="O35" s="62">
        <v>3148.7</v>
      </c>
      <c r="P35" s="62"/>
    </row>
    <row r="36" spans="4:17">
      <c r="D36">
        <v>3221</v>
      </c>
      <c r="F36" s="62">
        <v>0</v>
      </c>
      <c r="G36" s="62"/>
      <c r="H36" s="62">
        <v>0</v>
      </c>
      <c r="I36" s="62"/>
      <c r="J36" s="62">
        <v>845.4</v>
      </c>
      <c r="K36" s="62"/>
      <c r="L36" s="62">
        <v>845.4</v>
      </c>
      <c r="M36" s="62"/>
      <c r="N36" s="62">
        <f>F36+J36</f>
        <v>845.4</v>
      </c>
      <c r="O36" s="62">
        <f>H36+L36</f>
        <v>845.4</v>
      </c>
    </row>
    <row r="37" spans="4:17">
      <c r="D37">
        <v>7691</v>
      </c>
      <c r="F37" s="62"/>
      <c r="G37" s="62"/>
      <c r="H37" s="62"/>
      <c r="I37" s="62"/>
      <c r="J37" s="62">
        <v>146</v>
      </c>
      <c r="K37" s="62"/>
      <c r="L37" s="62">
        <v>137</v>
      </c>
      <c r="M37" s="62"/>
      <c r="N37" s="62">
        <f>J37</f>
        <v>146</v>
      </c>
      <c r="O37" s="62">
        <f>L37</f>
        <v>137</v>
      </c>
    </row>
    <row r="38" spans="4:17">
      <c r="D38">
        <v>3242</v>
      </c>
      <c r="F38" s="62">
        <v>6464.5</v>
      </c>
      <c r="G38" s="62"/>
      <c r="H38" s="62">
        <v>6336</v>
      </c>
      <c r="I38" s="62"/>
      <c r="J38" s="62"/>
      <c r="K38" s="62"/>
      <c r="L38" s="62"/>
      <c r="M38" s="62"/>
      <c r="N38" s="62">
        <v>6464.5</v>
      </c>
      <c r="O38" s="62">
        <v>6336</v>
      </c>
    </row>
    <row r="39" spans="4:17">
      <c r="D39">
        <v>7413</v>
      </c>
      <c r="F39" s="62">
        <v>10</v>
      </c>
      <c r="G39" s="62"/>
      <c r="H39" s="62">
        <v>5.9</v>
      </c>
      <c r="I39" s="62"/>
      <c r="J39" s="62"/>
      <c r="K39" s="62"/>
      <c r="L39" s="62"/>
      <c r="M39" s="62"/>
      <c r="N39" s="62">
        <v>10</v>
      </c>
      <c r="O39" s="62">
        <v>5.9</v>
      </c>
    </row>
    <row r="40" spans="4:17">
      <c r="D40">
        <v>6083</v>
      </c>
      <c r="F40" s="62">
        <v>0</v>
      </c>
      <c r="G40" s="62"/>
      <c r="H40" s="62">
        <v>0</v>
      </c>
      <c r="I40" s="62"/>
      <c r="J40" s="62">
        <v>1780.6</v>
      </c>
      <c r="K40" s="62"/>
      <c r="L40" s="62">
        <v>1780.6</v>
      </c>
      <c r="M40" s="62"/>
      <c r="N40" s="62">
        <v>1780.6</v>
      </c>
      <c r="O40" s="62">
        <v>1780.6</v>
      </c>
    </row>
    <row r="41" spans="4:17" ht="15.75">
      <c r="F41" s="63">
        <f>SUM(F17:F40)</f>
        <v>139868.6</v>
      </c>
      <c r="G41" s="63"/>
      <c r="H41" s="63">
        <f>SUM(H17:H40)</f>
        <v>133221.9</v>
      </c>
      <c r="I41" s="62"/>
      <c r="J41" s="64">
        <f>SUM(J17:J40)</f>
        <v>2772</v>
      </c>
      <c r="K41" s="64"/>
      <c r="L41" s="64">
        <f>SUM(L17:L40)</f>
        <v>2763</v>
      </c>
      <c r="M41" s="62"/>
      <c r="N41" s="63">
        <f>SUM(N17:N40)</f>
        <v>142640.6</v>
      </c>
      <c r="O41" s="63">
        <f>SUM(O17:O40)</f>
        <v>135984.9</v>
      </c>
      <c r="Q41" s="62">
        <f>H41+L41</f>
        <v>135984.9</v>
      </c>
    </row>
    <row r="42" spans="4:17">
      <c r="F42" s="62"/>
      <c r="G42" s="62"/>
      <c r="H42" s="62"/>
      <c r="I42" s="62"/>
      <c r="J42" s="62"/>
      <c r="K42" s="62"/>
      <c r="L42" s="62"/>
      <c r="M42" s="62"/>
      <c r="N42" s="62"/>
    </row>
    <row r="43" spans="4:17" ht="20.25">
      <c r="F43" s="65"/>
      <c r="G43" s="13"/>
      <c r="H43" s="65"/>
      <c r="I43" s="62"/>
      <c r="J43" s="62"/>
      <c r="K43" s="62"/>
      <c r="L43" s="62"/>
      <c r="M43" s="62"/>
      <c r="N43" s="66">
        <f>N5+N15+N41</f>
        <v>214412.90000000002</v>
      </c>
      <c r="O43" s="66">
        <f>O5+O15+O41</f>
        <v>207282.3</v>
      </c>
      <c r="P43" s="62"/>
      <c r="Q43" s="62"/>
    </row>
    <row r="44" spans="4:17">
      <c r="F44" s="62"/>
      <c r="G44" s="62"/>
      <c r="H44" s="62"/>
      <c r="I44" s="62"/>
      <c r="J44" s="62"/>
      <c r="K44" s="62"/>
      <c r="L44" s="62"/>
      <c r="M44" s="62"/>
      <c r="N44" s="62"/>
    </row>
    <row r="45" spans="4:17">
      <c r="F45" s="62"/>
      <c r="G45" s="62"/>
      <c r="H45" s="62"/>
      <c r="I45" s="62"/>
      <c r="J45" s="62"/>
      <c r="K45" s="62"/>
      <c r="L45" s="62"/>
      <c r="M45" s="62"/>
      <c r="N45" s="62"/>
    </row>
    <row r="46" spans="4:17">
      <c r="F46" s="62"/>
      <c r="G46" s="62"/>
      <c r="H46" s="62"/>
      <c r="I46" s="62"/>
      <c r="J46" s="62"/>
      <c r="K46" s="62"/>
      <c r="L46" s="62"/>
      <c r="M46" s="62"/>
      <c r="N46" s="62"/>
    </row>
    <row r="47" spans="4:17">
      <c r="F47" s="62"/>
      <c r="G47" s="62"/>
      <c r="H47" s="62"/>
      <c r="I47" s="62"/>
      <c r="J47" s="62"/>
      <c r="K47" s="62"/>
      <c r="L47" s="62"/>
      <c r="M47" s="62"/>
      <c r="N47" s="62"/>
    </row>
    <row r="48" spans="4:17">
      <c r="F48" s="62"/>
      <c r="G48" s="62"/>
      <c r="H48" s="62"/>
      <c r="I48" s="62"/>
      <c r="J48" s="62"/>
      <c r="K48" s="62"/>
      <c r="L48" s="62"/>
      <c r="M48" s="62"/>
      <c r="N48" s="62"/>
    </row>
    <row r="49" spans="6:14">
      <c r="F49" s="62"/>
      <c r="G49" s="62"/>
      <c r="H49" s="62"/>
      <c r="I49" s="62"/>
      <c r="J49" s="62"/>
      <c r="K49" s="62"/>
      <c r="L49" s="62"/>
      <c r="M49" s="62"/>
      <c r="N49" s="62"/>
    </row>
    <row r="50" spans="6:14">
      <c r="F50" s="62"/>
      <c r="G50" s="62"/>
      <c r="H50" s="62"/>
      <c r="I50" s="62"/>
      <c r="J50" s="62"/>
      <c r="K50" s="62"/>
      <c r="L50" s="62"/>
      <c r="M50" s="62"/>
      <c r="N50" s="62"/>
    </row>
    <row r="51" spans="6:14">
      <c r="F51" s="62"/>
      <c r="G51" s="62"/>
      <c r="H51" s="62"/>
      <c r="I51" s="62"/>
      <c r="J51" s="62"/>
      <c r="K51" s="62"/>
      <c r="L51" s="62"/>
      <c r="M51" s="62"/>
      <c r="N51" s="62"/>
    </row>
    <row r="52" spans="6:14">
      <c r="F52" s="62"/>
      <c r="G52" s="62"/>
      <c r="H52" s="62"/>
      <c r="I52" s="62"/>
      <c r="J52" s="62"/>
      <c r="K52" s="62"/>
      <c r="L52" s="62"/>
      <c r="M52" s="62"/>
      <c r="N52" s="62"/>
    </row>
    <row r="53" spans="6:14">
      <c r="F53" s="62"/>
      <c r="G53" s="62"/>
      <c r="H53" s="62"/>
      <c r="I53" s="62"/>
      <c r="J53" s="62"/>
      <c r="K53" s="62"/>
      <c r="L53" s="62"/>
      <c r="M53" s="62"/>
      <c r="N53" s="62"/>
    </row>
    <row r="54" spans="6:14">
      <c r="F54" s="62"/>
      <c r="G54" s="62"/>
      <c r="H54" s="62"/>
      <c r="I54" s="62"/>
      <c r="J54" s="62"/>
      <c r="K54" s="62"/>
      <c r="L54" s="62"/>
      <c r="M54" s="62"/>
      <c r="N54" s="62"/>
    </row>
    <row r="55" spans="6:14">
      <c r="F55" s="62"/>
      <c r="G55" s="62"/>
      <c r="H55" s="62"/>
      <c r="I55" s="62"/>
      <c r="J55" s="62"/>
      <c r="K55" s="62"/>
      <c r="L55" s="62"/>
      <c r="M55" s="62"/>
      <c r="N55" s="62"/>
    </row>
    <row r="56" spans="6:14">
      <c r="F56" s="62"/>
      <c r="G56" s="62"/>
      <c r="H56" s="62"/>
      <c r="I56" s="62"/>
      <c r="J56" s="62"/>
      <c r="K56" s="62"/>
      <c r="L56" s="62"/>
      <c r="M56" s="62"/>
      <c r="N56" s="62"/>
    </row>
    <row r="57" spans="6:14">
      <c r="F57" s="62"/>
      <c r="G57" s="62"/>
      <c r="H57" s="62"/>
      <c r="I57" s="62"/>
      <c r="J57" s="62"/>
      <c r="K57" s="62"/>
      <c r="L57" s="62"/>
      <c r="M57" s="62"/>
      <c r="N57" s="62"/>
    </row>
    <row r="58" spans="6:14">
      <c r="F58" s="62"/>
      <c r="G58" s="62"/>
      <c r="H58" s="62"/>
      <c r="I58" s="62"/>
      <c r="J58" s="62"/>
      <c r="K58" s="62"/>
      <c r="L58" s="62"/>
      <c r="M58" s="62"/>
      <c r="N58" s="62"/>
    </row>
    <row r="59" spans="6:14">
      <c r="F59" s="62"/>
      <c r="G59" s="62"/>
      <c r="H59" s="62"/>
      <c r="I59" s="62"/>
      <c r="J59" s="62"/>
      <c r="K59" s="62"/>
      <c r="L59" s="62"/>
      <c r="M59" s="62"/>
      <c r="N59" s="62"/>
    </row>
    <row r="60" spans="6:14">
      <c r="F60" s="62"/>
      <c r="G60" s="62"/>
      <c r="H60" s="62"/>
      <c r="I60" s="62"/>
      <c r="J60" s="62"/>
      <c r="K60" s="62"/>
      <c r="L60" s="62"/>
      <c r="M60" s="62"/>
      <c r="N60" s="62"/>
    </row>
    <row r="61" spans="6:14">
      <c r="F61" s="62"/>
      <c r="G61" s="62"/>
      <c r="H61" s="62"/>
      <c r="I61" s="62"/>
      <c r="J61" s="62"/>
      <c r="K61" s="62"/>
      <c r="L61" s="62"/>
      <c r="M61" s="62"/>
      <c r="N61" s="62"/>
    </row>
    <row r="62" spans="6:14">
      <c r="F62" s="62"/>
      <c r="G62" s="62"/>
      <c r="H62" s="62"/>
      <c r="I62" s="62"/>
      <c r="J62" s="62"/>
      <c r="K62" s="62"/>
      <c r="L62" s="62"/>
      <c r="M62" s="62"/>
      <c r="N62" s="62"/>
    </row>
    <row r="63" spans="6:14">
      <c r="F63" s="62"/>
      <c r="G63" s="62"/>
      <c r="H63" s="62"/>
      <c r="I63" s="62"/>
      <c r="J63" s="62"/>
      <c r="K63" s="62"/>
      <c r="L63" s="62"/>
      <c r="M63" s="62"/>
      <c r="N63" s="62"/>
    </row>
    <row r="64" spans="6:14">
      <c r="F64" s="62"/>
      <c r="G64" s="62"/>
      <c r="H64" s="62"/>
      <c r="I64" s="62"/>
      <c r="J64" s="62"/>
      <c r="K64" s="62"/>
      <c r="L64" s="62"/>
      <c r="M64" s="62"/>
      <c r="N64" s="62"/>
    </row>
    <row r="65" spans="6:14">
      <c r="F65" s="62"/>
      <c r="G65" s="62"/>
      <c r="H65" s="62"/>
      <c r="I65" s="62"/>
      <c r="J65" s="62"/>
      <c r="K65" s="62"/>
      <c r="L65" s="62"/>
      <c r="M65" s="62"/>
      <c r="N65" s="62"/>
    </row>
    <row r="66" spans="6:14">
      <c r="F66" s="62"/>
      <c r="G66" s="62"/>
      <c r="H66" s="62"/>
      <c r="I66" s="62"/>
      <c r="J66" s="62"/>
      <c r="K66" s="62"/>
      <c r="L66" s="62"/>
      <c r="M66" s="62"/>
      <c r="N66" s="62"/>
    </row>
    <row r="67" spans="6:14">
      <c r="F67" s="62"/>
      <c r="G67" s="62"/>
      <c r="H67" s="62"/>
      <c r="I67" s="62"/>
      <c r="J67" s="62"/>
      <c r="K67" s="62"/>
      <c r="L67" s="62"/>
      <c r="M67" s="62"/>
      <c r="N67" s="62"/>
    </row>
    <row r="68" spans="6:14">
      <c r="F68" s="62"/>
      <c r="G68" s="62"/>
      <c r="H68" s="62"/>
      <c r="I68" s="62"/>
      <c r="J68" s="62"/>
      <c r="K68" s="62"/>
      <c r="L68" s="62"/>
      <c r="M68" s="62"/>
      <c r="N68" s="62"/>
    </row>
    <row r="69" spans="6:14">
      <c r="F69" s="62"/>
      <c r="G69" s="62"/>
      <c r="H69" s="62"/>
      <c r="I69" s="62"/>
      <c r="J69" s="62"/>
      <c r="K69" s="62"/>
      <c r="L69" s="62"/>
      <c r="M69" s="62"/>
      <c r="N69" s="62"/>
    </row>
    <row r="70" spans="6:14">
      <c r="F70" s="62"/>
      <c r="G70" s="62"/>
      <c r="H70" s="62"/>
      <c r="I70" s="62"/>
      <c r="J70" s="62"/>
      <c r="K70" s="62"/>
      <c r="L70" s="62"/>
      <c r="M70" s="62"/>
      <c r="N70" s="62"/>
    </row>
    <row r="71" spans="6:14">
      <c r="F71" s="62"/>
      <c r="G71" s="62"/>
      <c r="H71" s="62"/>
      <c r="I71" s="62"/>
      <c r="J71" s="62"/>
      <c r="K71" s="62"/>
      <c r="L71" s="62"/>
      <c r="M71" s="62"/>
      <c r="N71" s="62"/>
    </row>
    <row r="72" spans="6:14">
      <c r="F72" s="62"/>
      <c r="G72" s="62"/>
      <c r="H72" s="62"/>
      <c r="I72" s="62"/>
      <c r="J72" s="62"/>
      <c r="K72" s="62"/>
      <c r="L72" s="62"/>
      <c r="M72" s="62"/>
      <c r="N72" s="62"/>
    </row>
    <row r="73" spans="6:14">
      <c r="F73" s="62"/>
      <c r="G73" s="62"/>
      <c r="H73" s="62"/>
      <c r="I73" s="62"/>
      <c r="J73" s="62"/>
      <c r="K73" s="62"/>
      <c r="L73" s="62"/>
      <c r="M73" s="62"/>
      <c r="N73" s="62"/>
    </row>
    <row r="74" spans="6:14">
      <c r="F74" s="62"/>
      <c r="G74" s="62"/>
      <c r="H74" s="62"/>
      <c r="I74" s="62"/>
      <c r="J74" s="62"/>
      <c r="K74" s="62"/>
      <c r="L74" s="62"/>
      <c r="M74" s="62"/>
      <c r="N74" s="62"/>
    </row>
    <row r="75" spans="6:14">
      <c r="F75" s="62"/>
      <c r="G75" s="62"/>
      <c r="H75" s="62"/>
      <c r="I75" s="62"/>
      <c r="J75" s="62"/>
      <c r="K75" s="62"/>
      <c r="L75" s="62"/>
      <c r="M75" s="62"/>
      <c r="N75" s="62"/>
    </row>
    <row r="76" spans="6:14">
      <c r="F76" s="62"/>
      <c r="G76" s="62"/>
      <c r="H76" s="62"/>
      <c r="I76" s="62"/>
      <c r="J76" s="62"/>
      <c r="K76" s="62"/>
      <c r="L76" s="62"/>
      <c r="M76" s="62"/>
      <c r="N76" s="62"/>
    </row>
    <row r="77" spans="6:14">
      <c r="F77" s="62"/>
      <c r="G77" s="62"/>
      <c r="H77" s="62"/>
      <c r="I77" s="62"/>
      <c r="J77" s="62"/>
      <c r="K77" s="62"/>
      <c r="L77" s="62"/>
      <c r="M77" s="62"/>
      <c r="N77" s="62"/>
    </row>
    <row r="78" spans="6:14">
      <c r="F78" s="62"/>
      <c r="G78" s="62"/>
      <c r="H78" s="62"/>
      <c r="I78" s="62"/>
      <c r="J78" s="62"/>
      <c r="K78" s="62"/>
      <c r="L78" s="62"/>
      <c r="M78" s="62"/>
      <c r="N78" s="62"/>
    </row>
    <row r="79" spans="6:14">
      <c r="F79" s="62"/>
      <c r="G79" s="62"/>
      <c r="H79" s="62"/>
      <c r="I79" s="62"/>
      <c r="J79" s="62"/>
      <c r="K79" s="62"/>
      <c r="L79" s="62"/>
      <c r="M79" s="62"/>
      <c r="N79" s="62"/>
    </row>
    <row r="80" spans="6:14">
      <c r="F80" s="62"/>
      <c r="G80" s="62"/>
      <c r="H80" s="62"/>
      <c r="I80" s="62"/>
      <c r="J80" s="62"/>
      <c r="K80" s="62"/>
      <c r="L80" s="62"/>
      <c r="M80" s="62"/>
      <c r="N80" s="62"/>
    </row>
    <row r="81" spans="6:14">
      <c r="F81" s="62"/>
      <c r="G81" s="62"/>
      <c r="H81" s="62"/>
      <c r="I81" s="62"/>
      <c r="J81" s="62"/>
      <c r="K81" s="62"/>
      <c r="L81" s="62"/>
      <c r="M81" s="62"/>
      <c r="N81" s="62"/>
    </row>
    <row r="82" spans="6:14">
      <c r="F82" s="62"/>
      <c r="G82" s="62"/>
      <c r="H82" s="62"/>
      <c r="I82" s="62"/>
      <c r="J82" s="62"/>
      <c r="K82" s="62"/>
      <c r="L82" s="62"/>
      <c r="M82" s="62"/>
      <c r="N82" s="62"/>
    </row>
    <row r="83" spans="6:14">
      <c r="F83" s="62"/>
      <c r="G83" s="62"/>
      <c r="H83" s="62"/>
      <c r="I83" s="62"/>
      <c r="J83" s="62"/>
      <c r="K83" s="62"/>
      <c r="L83" s="62"/>
      <c r="M83" s="62"/>
      <c r="N83" s="62"/>
    </row>
    <row r="84" spans="6:14">
      <c r="F84" s="62"/>
      <c r="G84" s="62"/>
      <c r="H84" s="62"/>
      <c r="I84" s="62"/>
      <c r="J84" s="62"/>
      <c r="K84" s="62"/>
      <c r="L84" s="62"/>
      <c r="M84" s="62"/>
      <c r="N84" s="62"/>
    </row>
    <row r="85" spans="6:14">
      <c r="F85" s="62"/>
      <c r="G85" s="62"/>
      <c r="H85" s="62"/>
      <c r="I85" s="62"/>
      <c r="J85" s="62"/>
      <c r="K85" s="62"/>
      <c r="L85" s="62"/>
      <c r="M85" s="62"/>
      <c r="N85" s="62"/>
    </row>
    <row r="86" spans="6:14">
      <c r="F86" s="62"/>
      <c r="G86" s="62"/>
      <c r="H86" s="62"/>
      <c r="I86" s="62"/>
      <c r="J86" s="62"/>
      <c r="K86" s="62"/>
      <c r="L86" s="62"/>
      <c r="M86" s="62"/>
      <c r="N86" s="62"/>
    </row>
    <row r="87" spans="6:14">
      <c r="F87" s="62"/>
      <c r="G87" s="62"/>
      <c r="H87" s="62"/>
      <c r="I87" s="62"/>
      <c r="J87" s="62"/>
      <c r="K87" s="62"/>
      <c r="L87" s="62"/>
      <c r="M87" s="62"/>
      <c r="N87" s="62"/>
    </row>
    <row r="88" spans="6:14">
      <c r="F88" s="62"/>
      <c r="G88" s="62"/>
      <c r="H88" s="62"/>
      <c r="I88" s="62"/>
      <c r="J88" s="62"/>
      <c r="K88" s="62"/>
      <c r="L88" s="62"/>
      <c r="M88" s="62"/>
      <c r="N88" s="62"/>
    </row>
    <row r="89" spans="6:14">
      <c r="F89" s="62"/>
      <c r="G89" s="62"/>
      <c r="H89" s="62"/>
      <c r="I89" s="62"/>
      <c r="J89" s="62"/>
      <c r="K89" s="62"/>
      <c r="L89" s="62"/>
      <c r="M89" s="62"/>
      <c r="N89" s="62"/>
    </row>
    <row r="90" spans="6:14">
      <c r="F90" s="62"/>
      <c r="G90" s="62"/>
      <c r="H90" s="62"/>
      <c r="I90" s="62"/>
      <c r="J90" s="62"/>
      <c r="K90" s="62"/>
      <c r="L90" s="62"/>
      <c r="M90" s="62"/>
      <c r="N90" s="62"/>
    </row>
    <row r="91" spans="6:14">
      <c r="F91" s="62"/>
      <c r="G91" s="62"/>
      <c r="H91" s="62"/>
      <c r="I91" s="62"/>
      <c r="J91" s="62"/>
      <c r="K91" s="62"/>
      <c r="L91" s="62"/>
      <c r="M91" s="62"/>
      <c r="N91" s="62"/>
    </row>
    <row r="92" spans="6:14">
      <c r="F92" s="62"/>
      <c r="G92" s="62"/>
      <c r="H92" s="62"/>
      <c r="I92" s="62"/>
      <c r="J92" s="62"/>
      <c r="K92" s="62"/>
      <c r="L92" s="62"/>
      <c r="M92" s="62"/>
      <c r="N92" s="62"/>
    </row>
    <row r="93" spans="6:14">
      <c r="F93" s="62"/>
      <c r="G93" s="62"/>
      <c r="H93" s="62"/>
      <c r="I93" s="62"/>
      <c r="J93" s="62"/>
      <c r="K93" s="62"/>
      <c r="L93" s="62"/>
      <c r="M93" s="62"/>
      <c r="N93" s="62"/>
    </row>
    <row r="94" spans="6:14">
      <c r="F94" s="62"/>
      <c r="G94" s="62"/>
      <c r="H94" s="62"/>
      <c r="I94" s="62"/>
      <c r="J94" s="62"/>
      <c r="K94" s="62"/>
      <c r="L94" s="62"/>
      <c r="M94" s="62"/>
      <c r="N94" s="62"/>
    </row>
    <row r="95" spans="6:14">
      <c r="F95" s="62"/>
      <c r="G95" s="62"/>
      <c r="H95" s="62"/>
      <c r="I95" s="62"/>
      <c r="J95" s="62"/>
      <c r="K95" s="62"/>
      <c r="L95" s="62"/>
      <c r="M95" s="62"/>
      <c r="N95" s="62"/>
    </row>
    <row r="96" spans="6:14">
      <c r="F96" s="62"/>
      <c r="G96" s="62"/>
      <c r="H96" s="62"/>
      <c r="I96" s="62"/>
      <c r="J96" s="62"/>
      <c r="K96" s="62"/>
      <c r="L96" s="62"/>
      <c r="M96" s="62"/>
      <c r="N96" s="62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TWO</cp:lastModifiedBy>
  <cp:lastPrinted>2020-01-09T06:52:14Z</cp:lastPrinted>
  <dcterms:created xsi:type="dcterms:W3CDTF">1996-10-08T23:32:33Z</dcterms:created>
  <dcterms:modified xsi:type="dcterms:W3CDTF">2020-01-10T07:47:25Z</dcterms:modified>
</cp:coreProperties>
</file>