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66" sheetId="1" r:id="rId1"/>
  </sheets>
  <definedNames>
    <definedName name="_xlnm.Print_Titles" localSheetId="0">'66'!$4:$5</definedName>
    <definedName name="_xlnm.Print_Area" localSheetId="0">'66'!$A$1:$N$105</definedName>
  </definedNames>
  <calcPr fullCalcOnLoad="1"/>
</workbook>
</file>

<file path=xl/sharedStrings.xml><?xml version="1.0" encoding="utf-8"?>
<sst xmlns="http://schemas.openxmlformats.org/spreadsheetml/2006/main" count="115" uniqueCount="115">
  <si>
    <t>січень</t>
  </si>
  <si>
    <t>березень</t>
  </si>
  <si>
    <t>квітень</t>
  </si>
  <si>
    <t>травень</t>
  </si>
  <si>
    <t>червень</t>
  </si>
  <si>
    <t>в тому  числі</t>
  </si>
  <si>
    <t>лютий</t>
  </si>
  <si>
    <t>Поточний ремонт доріг:</t>
  </si>
  <si>
    <t>вул.Дніпровська</t>
  </si>
  <si>
    <t>вул.Харківська</t>
  </si>
  <si>
    <t>вул.Луганська</t>
  </si>
  <si>
    <t>вул.Центральна</t>
  </si>
  <si>
    <t>вул.Сташкова</t>
  </si>
  <si>
    <t>вул. Мазепи Івана</t>
  </si>
  <si>
    <t>вул. Новоросійська</t>
  </si>
  <si>
    <t>вул.Будівельна</t>
  </si>
  <si>
    <t>вул.Комарова</t>
  </si>
  <si>
    <t>пішохідна доріжка по вул. Поштова, 2, 4 , 6</t>
  </si>
  <si>
    <t>дорога до дач ПЗТО</t>
  </si>
  <si>
    <t>вул. Степового Фронту</t>
  </si>
  <si>
    <t xml:space="preserve">вул.Заводська </t>
  </si>
  <si>
    <t>вул. Горького</t>
  </si>
  <si>
    <t>вул.Промислова</t>
  </si>
  <si>
    <t>пр.Шахтобудівників</t>
  </si>
  <si>
    <t>вул.Шияна Григорія</t>
  </si>
  <si>
    <t>пішохідна доріжка вздовж Валеоцентру</t>
  </si>
  <si>
    <t>пішохідна доріжка  між будинками 14,16 на вул.Промислова</t>
  </si>
  <si>
    <t>вул.Західнодонбаська, 47</t>
  </si>
  <si>
    <t>зупинка громадського транспорту по вул. Гагаріна</t>
  </si>
  <si>
    <t>зупинка громадського транспорту по вул. Шевченка</t>
  </si>
  <si>
    <t>зупинка громадського транспорту по вул.  Шосейна</t>
  </si>
  <si>
    <t>зупинка громадського транспорту по вул.  Сірка Івана</t>
  </si>
  <si>
    <t>зупинка громадського транспорту по вул.  Озерна</t>
  </si>
  <si>
    <t>зупинки громадського транспорту по вул. Заводська</t>
  </si>
  <si>
    <t xml:space="preserve">тротуарної доріжки в Дитячому парку </t>
  </si>
  <si>
    <t>вул.Зарічна</t>
  </si>
  <si>
    <t>вул.Космонавтів</t>
  </si>
  <si>
    <t>пров.Пушкіна</t>
  </si>
  <si>
    <t>вул.Олени Пчілки</t>
  </si>
  <si>
    <t>вул.Ковната</t>
  </si>
  <si>
    <t>вул.Слов'янська</t>
  </si>
  <si>
    <t>майданчик  по вул.Молодіжна</t>
  </si>
  <si>
    <t>пров. Удачі</t>
  </si>
  <si>
    <t xml:space="preserve">тротуарна доріжка до свердловини питної води по вул. Промислова,22 </t>
  </si>
  <si>
    <t>тротуарна доріжка по вул. Новоросійська</t>
  </si>
  <si>
    <t>вул. Лізи Чайкіної</t>
  </si>
  <si>
    <t xml:space="preserve"> № з/п</t>
  </si>
  <si>
    <t xml:space="preserve">Найменування доріг </t>
  </si>
  <si>
    <t>відхилення +,-</t>
  </si>
  <si>
    <t xml:space="preserve">% виконання </t>
  </si>
  <si>
    <t>грн.</t>
  </si>
  <si>
    <t>вул. Сірка Івана</t>
  </si>
  <si>
    <t>вул. Попова</t>
  </si>
  <si>
    <t>вул. Котляревського</t>
  </si>
  <si>
    <t>вул. Молодіжна</t>
  </si>
  <si>
    <t>вул. Маяковського</t>
  </si>
  <si>
    <t>вул. Підлісся</t>
  </si>
  <si>
    <t>проїзд від вул. Лізи Чайкіної до вул. Павлоградська</t>
  </si>
  <si>
    <t>вул. Плеханова</t>
  </si>
  <si>
    <t>вул. Авіаційна</t>
  </si>
  <si>
    <t>вул. Національна</t>
  </si>
  <si>
    <t>вул. Лікарняна</t>
  </si>
  <si>
    <t>вул. Макаренка</t>
  </si>
  <si>
    <t>вул. Ковпака</t>
  </si>
  <si>
    <t>вул. Дмитра Яворницького</t>
  </si>
  <si>
    <t>пров. Дальній</t>
  </si>
  <si>
    <t>вул. Сєргєєва - Ценського</t>
  </si>
  <si>
    <t>вул. Шияна Григорія (виїзд на вул. Сірка Івана)</t>
  </si>
  <si>
    <t>пров. Сурікова</t>
  </si>
  <si>
    <t>вул. Тімірязєва</t>
  </si>
  <si>
    <t>вул. Харківська</t>
  </si>
  <si>
    <t>вул. Західнодонбаська, 16</t>
  </si>
  <si>
    <t>вул.Західнодонбаська 18,10</t>
  </si>
  <si>
    <t>вул.Озерна</t>
  </si>
  <si>
    <t>вул.Яворницького</t>
  </si>
  <si>
    <t>вул.Заводська 27,29</t>
  </si>
  <si>
    <t>вул. Преображенська</t>
  </si>
  <si>
    <t xml:space="preserve">вул.Тетяни Федорової </t>
  </si>
  <si>
    <t>вул.Західнодонбаська, 32</t>
  </si>
  <si>
    <t>вул. Будівельна 26,32,28</t>
  </si>
  <si>
    <t>вул. Комарова 3а</t>
  </si>
  <si>
    <t>заїзна кишеня біля будинку №21 на вул.Гагаріна</t>
  </si>
  <si>
    <t>пішохідна доріжка    до дитячого майчанчика в районі будинка вул.Корольова Сергія, 2</t>
  </si>
  <si>
    <t xml:space="preserve">пішохідна доріжка між будинками    № 20, 12, 10, 11 на вул. Верстатобудівників    </t>
  </si>
  <si>
    <t xml:space="preserve">пішохідна доріжка Кравченко 8, Промислова 2 </t>
  </si>
  <si>
    <t xml:space="preserve">пішохідна доріжка по вул.Майська </t>
  </si>
  <si>
    <t>пішохідна доріжка вздовж будинку вул.Західнодонбаська, 27</t>
  </si>
  <si>
    <t>пішохідна доріжка до ЗОШ №4</t>
  </si>
  <si>
    <t>пішохідна доріжка від вул.Комарова до зупинки сел.40 років Жовтня</t>
  </si>
  <si>
    <t>вул.Нова, 22,24</t>
  </si>
  <si>
    <t>вул. Нова 20</t>
  </si>
  <si>
    <t>вул. Нова 18а,18</t>
  </si>
  <si>
    <t>вул.Нова,12</t>
  </si>
  <si>
    <t>проїзд вздовж будинків №12,7,24 на вул.Преображенська</t>
  </si>
  <si>
    <t>вул. Поштова в районі будинків № 20,22,24,26,28</t>
  </si>
  <si>
    <t>вул.Можайського, 4</t>
  </si>
  <si>
    <t>пр. Шахтобудівників 1/2</t>
  </si>
  <si>
    <t>вул. Дніпровська, 547</t>
  </si>
  <si>
    <t>вул. Травнева,  1а</t>
  </si>
  <si>
    <t>прибудинкова територія вул. Корольова Сергія, 2</t>
  </si>
  <si>
    <t>прибудинкова територія вул. Войнової, 12</t>
  </si>
  <si>
    <t>майданчик на зупинці громадського транспорту по вул. Степового Фронту</t>
  </si>
  <si>
    <t>майданчик на зупинці громадського транспорту по вул. Перемоги</t>
  </si>
  <si>
    <t>майданчик на зупинці громадського транспорту в районі перехрестя  вул. Заводська - вул. Залізнична</t>
  </si>
  <si>
    <t>вул. Добролюбова</t>
  </si>
  <si>
    <t>прибудинкова територія вул. Комарова, 21</t>
  </si>
  <si>
    <t>вул. Нова, 26</t>
  </si>
  <si>
    <t xml:space="preserve">вул. Повстання </t>
  </si>
  <si>
    <t xml:space="preserve">План 9 міс.   2020 року </t>
  </si>
  <si>
    <t xml:space="preserve"> Касові видатки  за 9 міс.  2020 року </t>
  </si>
  <si>
    <t xml:space="preserve"> Аналіз використання коштів по програмі "Утримання та розвиток автомобільних доріг" за  9 місяців 2020 року </t>
  </si>
  <si>
    <t xml:space="preserve">пішохідна доріжка до будинків по вул.Войнової 2, 4 </t>
  </si>
  <si>
    <t>пішохідна доріжка вздовж будинків по  вул.Войнової  8, 12</t>
  </si>
  <si>
    <t>проїзд між будинкамипо  вул.Соборна 54, 46</t>
  </si>
  <si>
    <t>УСЬОГО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</si>
</sst>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[$-FC19]d\ mmmm\ yyyy\ &quot;г.&quot;"/>
    <numFmt numFmtId="204" formatCode="#,##0.00000"/>
    <numFmt numFmtId="205" formatCode="#,##0.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  <xf numFmtId="3" fontId="3" fillId="8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horizontal="center" vertical="center" wrapText="1"/>
    </xf>
    <xf numFmtId="4" fontId="26" fillId="8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4" fontId="26" fillId="8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97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SheetLayoutView="100" zoomScalePageLayoutView="0" workbookViewId="0" topLeftCell="A1">
      <selection activeCell="S8" sqref="S8"/>
    </sheetView>
  </sheetViews>
  <sheetFormatPr defaultColWidth="9.140625" defaultRowHeight="12.75"/>
  <cols>
    <col min="1" max="1" width="5.8515625" style="10" customWidth="1"/>
    <col min="2" max="2" width="56.00390625" style="57" customWidth="1"/>
    <col min="3" max="3" width="14.7109375" style="58" customWidth="1"/>
    <col min="4" max="4" width="17.28125" style="58" hidden="1" customWidth="1"/>
    <col min="5" max="5" width="14.28125" style="57" hidden="1" customWidth="1"/>
    <col min="6" max="6" width="12.57421875" style="57" hidden="1" customWidth="1"/>
    <col min="7" max="7" width="13.8515625" style="59" hidden="1" customWidth="1"/>
    <col min="8" max="8" width="15.00390625" style="57" hidden="1" customWidth="1"/>
    <col min="9" max="9" width="15.7109375" style="57" hidden="1" customWidth="1"/>
    <col min="10" max="10" width="15.421875" style="57" hidden="1" customWidth="1"/>
    <col min="11" max="12" width="15.421875" style="57" customWidth="1"/>
    <col min="13" max="13" width="11.8515625" style="57" customWidth="1"/>
    <col min="14" max="14" width="10.8515625" style="5" hidden="1" customWidth="1"/>
    <col min="15" max="16384" width="9.140625" style="5" customWidth="1"/>
  </cols>
  <sheetData>
    <row r="1" spans="1:13" ht="43.5" customHeight="1">
      <c r="A1" s="62" t="s">
        <v>110</v>
      </c>
      <c r="B1" s="62"/>
      <c r="C1" s="63"/>
      <c r="D1" s="63"/>
      <c r="E1" s="62"/>
      <c r="F1" s="62"/>
      <c r="G1" s="64"/>
      <c r="H1" s="62"/>
      <c r="I1" s="62"/>
      <c r="J1" s="62"/>
      <c r="K1" s="62"/>
      <c r="L1" s="62"/>
      <c r="M1" s="62"/>
    </row>
    <row r="3" spans="1:13" s="1" customFormat="1" ht="12.75" customHeight="1">
      <c r="A3" s="9"/>
      <c r="B3" s="8"/>
      <c r="C3" s="13"/>
      <c r="D3" s="13"/>
      <c r="E3" s="8"/>
      <c r="F3" s="8"/>
      <c r="G3" s="8"/>
      <c r="H3" s="8"/>
      <c r="I3" s="8"/>
      <c r="J3" s="8"/>
      <c r="M3" s="1" t="s">
        <v>50</v>
      </c>
    </row>
    <row r="4" spans="1:13" ht="11.25" customHeight="1">
      <c r="A4" s="24" t="s">
        <v>46</v>
      </c>
      <c r="B4" s="25" t="s">
        <v>47</v>
      </c>
      <c r="C4" s="26" t="s">
        <v>108</v>
      </c>
      <c r="D4" s="14"/>
      <c r="E4" s="25" t="s">
        <v>5</v>
      </c>
      <c r="F4" s="25"/>
      <c r="G4" s="25"/>
      <c r="H4" s="25"/>
      <c r="I4" s="25"/>
      <c r="J4" s="25"/>
      <c r="K4" s="22" t="s">
        <v>109</v>
      </c>
      <c r="L4" s="22" t="s">
        <v>48</v>
      </c>
      <c r="M4" s="22" t="s">
        <v>49</v>
      </c>
    </row>
    <row r="5" spans="1:13" ht="47.25" customHeight="1">
      <c r="A5" s="24"/>
      <c r="B5" s="25"/>
      <c r="C5" s="26"/>
      <c r="D5" s="14"/>
      <c r="E5" s="2" t="s">
        <v>0</v>
      </c>
      <c r="F5" s="2" t="s">
        <v>6</v>
      </c>
      <c r="G5" s="4" t="s">
        <v>1</v>
      </c>
      <c r="H5" s="2" t="s">
        <v>2</v>
      </c>
      <c r="I5" s="2" t="s">
        <v>3</v>
      </c>
      <c r="J5" s="2" t="s">
        <v>4</v>
      </c>
      <c r="K5" s="23"/>
      <c r="L5" s="23"/>
      <c r="M5" s="23"/>
    </row>
    <row r="6" spans="1:13" ht="24.75" customHeight="1">
      <c r="A6" s="11"/>
      <c r="B6" s="27" t="s">
        <v>7</v>
      </c>
      <c r="C6" s="28"/>
      <c r="D6" s="29"/>
      <c r="E6" s="12"/>
      <c r="F6" s="3"/>
      <c r="G6" s="3"/>
      <c r="H6" s="3"/>
      <c r="I6" s="3"/>
      <c r="J6" s="3"/>
      <c r="K6" s="30"/>
      <c r="L6" s="30"/>
      <c r="M6" s="30"/>
    </row>
    <row r="7" spans="1:13" ht="24.75" customHeight="1">
      <c r="A7" s="11">
        <v>1</v>
      </c>
      <c r="B7" s="31" t="s">
        <v>13</v>
      </c>
      <c r="C7" s="32">
        <f aca="true" t="shared" si="0" ref="C7:C45">SUM(E7:J7)</f>
        <v>198700</v>
      </c>
      <c r="D7" s="33">
        <f>E7+F7+G7+H7+I7+J7</f>
        <v>198700</v>
      </c>
      <c r="E7" s="34"/>
      <c r="F7" s="35"/>
      <c r="G7" s="35">
        <v>198700</v>
      </c>
      <c r="H7" s="35"/>
      <c r="I7" s="35"/>
      <c r="J7" s="35"/>
      <c r="K7" s="36">
        <v>198670</v>
      </c>
      <c r="L7" s="37">
        <f>K7-C7</f>
        <v>-30</v>
      </c>
      <c r="M7" s="37">
        <f>K7/C7*100</f>
        <v>99.98490186210367</v>
      </c>
    </row>
    <row r="8" spans="1:13" ht="24.75" customHeight="1">
      <c r="A8" s="11">
        <v>2</v>
      </c>
      <c r="B8" s="31" t="s">
        <v>38</v>
      </c>
      <c r="C8" s="32">
        <f t="shared" si="0"/>
        <v>29082</v>
      </c>
      <c r="D8" s="33">
        <f aca="true" t="shared" si="1" ref="D8:D46">E8+F8+G8+H8+I8+J8</f>
        <v>29082</v>
      </c>
      <c r="E8" s="34"/>
      <c r="F8" s="35"/>
      <c r="G8" s="35">
        <v>29082</v>
      </c>
      <c r="H8" s="35"/>
      <c r="I8" s="35"/>
      <c r="J8" s="35"/>
      <c r="K8" s="36">
        <v>29081.41</v>
      </c>
      <c r="L8" s="37">
        <f aca="true" t="shared" si="2" ref="L8:L69">K8-C8</f>
        <v>-0.5900000000001455</v>
      </c>
      <c r="M8" s="37">
        <f aca="true" t="shared" si="3" ref="M8:M69">K8/C8*100</f>
        <v>99.99797125369645</v>
      </c>
    </row>
    <row r="9" spans="1:13" ht="24.75" customHeight="1">
      <c r="A9" s="11">
        <v>3</v>
      </c>
      <c r="B9" s="31" t="s">
        <v>35</v>
      </c>
      <c r="C9" s="32">
        <f t="shared" si="0"/>
        <v>22000</v>
      </c>
      <c r="D9" s="33">
        <f t="shared" si="1"/>
        <v>22000</v>
      </c>
      <c r="E9" s="34"/>
      <c r="F9" s="35"/>
      <c r="G9" s="35">
        <v>22000</v>
      </c>
      <c r="H9" s="35"/>
      <c r="I9" s="35"/>
      <c r="J9" s="35"/>
      <c r="K9" s="36">
        <v>21937.45</v>
      </c>
      <c r="L9" s="37">
        <f t="shared" si="2"/>
        <v>-62.54999999999927</v>
      </c>
      <c r="M9" s="37">
        <f t="shared" si="3"/>
        <v>99.71568181818182</v>
      </c>
    </row>
    <row r="10" spans="1:13" ht="24.75" customHeight="1">
      <c r="A10" s="11">
        <v>4</v>
      </c>
      <c r="B10" s="31" t="s">
        <v>36</v>
      </c>
      <c r="C10" s="32">
        <f t="shared" si="0"/>
        <v>22000</v>
      </c>
      <c r="D10" s="33">
        <f t="shared" si="1"/>
        <v>22000</v>
      </c>
      <c r="E10" s="34"/>
      <c r="F10" s="35"/>
      <c r="G10" s="35">
        <v>22000</v>
      </c>
      <c r="H10" s="35"/>
      <c r="I10" s="35"/>
      <c r="J10" s="35"/>
      <c r="K10" s="38">
        <v>21937.45</v>
      </c>
      <c r="L10" s="37">
        <f t="shared" si="2"/>
        <v>-62.54999999999927</v>
      </c>
      <c r="M10" s="37">
        <f t="shared" si="3"/>
        <v>99.71568181818182</v>
      </c>
    </row>
    <row r="11" spans="1:13" ht="24.75" customHeight="1">
      <c r="A11" s="11">
        <v>5</v>
      </c>
      <c r="B11" s="31" t="s">
        <v>37</v>
      </c>
      <c r="C11" s="32">
        <f t="shared" si="0"/>
        <v>13000</v>
      </c>
      <c r="D11" s="33">
        <f t="shared" si="1"/>
        <v>13000</v>
      </c>
      <c r="E11" s="34"/>
      <c r="F11" s="35"/>
      <c r="G11" s="35">
        <v>13000</v>
      </c>
      <c r="H11" s="35"/>
      <c r="I11" s="35"/>
      <c r="J11" s="35"/>
      <c r="K11" s="38">
        <v>12774.22</v>
      </c>
      <c r="L11" s="37">
        <f t="shared" si="2"/>
        <v>-225.78000000000065</v>
      </c>
      <c r="M11" s="37">
        <f t="shared" si="3"/>
        <v>98.26323076923077</v>
      </c>
    </row>
    <row r="12" spans="1:14" ht="25.5" customHeight="1">
      <c r="A12" s="11">
        <v>6</v>
      </c>
      <c r="B12" s="39" t="s">
        <v>17</v>
      </c>
      <c r="C12" s="32">
        <f t="shared" si="0"/>
        <v>23200</v>
      </c>
      <c r="D12" s="33">
        <f t="shared" si="1"/>
        <v>23200</v>
      </c>
      <c r="E12" s="34"/>
      <c r="F12" s="35"/>
      <c r="G12" s="35">
        <v>15218</v>
      </c>
      <c r="H12" s="35">
        <v>7982</v>
      </c>
      <c r="I12" s="35"/>
      <c r="J12" s="35"/>
      <c r="K12" s="38">
        <v>23179.88</v>
      </c>
      <c r="L12" s="37">
        <f t="shared" si="2"/>
        <v>-20.11999999999898</v>
      </c>
      <c r="M12" s="37">
        <f t="shared" si="3"/>
        <v>99.91327586206897</v>
      </c>
      <c r="N12" s="6"/>
    </row>
    <row r="13" spans="1:13" ht="24.75" customHeight="1">
      <c r="A13" s="11">
        <v>7</v>
      </c>
      <c r="B13" s="31" t="s">
        <v>39</v>
      </c>
      <c r="C13" s="32">
        <f t="shared" si="0"/>
        <v>113767</v>
      </c>
      <c r="D13" s="33">
        <f t="shared" si="1"/>
        <v>113767</v>
      </c>
      <c r="E13" s="34"/>
      <c r="F13" s="35"/>
      <c r="G13" s="35"/>
      <c r="H13" s="35">
        <v>113767</v>
      </c>
      <c r="I13" s="35"/>
      <c r="J13" s="35"/>
      <c r="K13" s="40">
        <v>113767</v>
      </c>
      <c r="L13" s="37">
        <f t="shared" si="2"/>
        <v>0</v>
      </c>
      <c r="M13" s="37">
        <f t="shared" si="3"/>
        <v>100</v>
      </c>
    </row>
    <row r="14" spans="1:13" ht="24.75" customHeight="1">
      <c r="A14" s="11">
        <v>8</v>
      </c>
      <c r="B14" s="31" t="s">
        <v>23</v>
      </c>
      <c r="C14" s="32">
        <f t="shared" si="0"/>
        <v>193800</v>
      </c>
      <c r="D14" s="33">
        <f t="shared" si="1"/>
        <v>193800</v>
      </c>
      <c r="E14" s="34"/>
      <c r="F14" s="35"/>
      <c r="G14" s="35"/>
      <c r="H14" s="35">
        <v>193800</v>
      </c>
      <c r="I14" s="35"/>
      <c r="J14" s="35"/>
      <c r="K14" s="40">
        <v>193780</v>
      </c>
      <c r="L14" s="37">
        <f t="shared" si="2"/>
        <v>-20</v>
      </c>
      <c r="M14" s="37">
        <f t="shared" si="3"/>
        <v>99.98968008255935</v>
      </c>
    </row>
    <row r="15" spans="1:13" ht="24.75" customHeight="1">
      <c r="A15" s="11">
        <v>9</v>
      </c>
      <c r="B15" s="31" t="s">
        <v>42</v>
      </c>
      <c r="C15" s="32">
        <f t="shared" si="0"/>
        <v>123500</v>
      </c>
      <c r="D15" s="33">
        <f t="shared" si="1"/>
        <v>123500</v>
      </c>
      <c r="E15" s="34"/>
      <c r="F15" s="35"/>
      <c r="G15" s="35"/>
      <c r="H15" s="35">
        <v>123500</v>
      </c>
      <c r="I15" s="35"/>
      <c r="J15" s="35"/>
      <c r="K15" s="37">
        <v>123435.95</v>
      </c>
      <c r="L15" s="37">
        <f t="shared" si="2"/>
        <v>-64.05000000000291</v>
      </c>
      <c r="M15" s="37">
        <f t="shared" si="3"/>
        <v>99.94813765182185</v>
      </c>
    </row>
    <row r="16" spans="1:13" ht="34.5" customHeight="1">
      <c r="A16" s="11">
        <v>10</v>
      </c>
      <c r="B16" s="39" t="s">
        <v>28</v>
      </c>
      <c r="C16" s="32">
        <f t="shared" si="0"/>
        <v>20000</v>
      </c>
      <c r="D16" s="33">
        <f t="shared" si="1"/>
        <v>20000</v>
      </c>
      <c r="E16" s="34"/>
      <c r="F16" s="35"/>
      <c r="G16" s="35"/>
      <c r="H16" s="35">
        <v>20000</v>
      </c>
      <c r="I16" s="35"/>
      <c r="J16" s="35"/>
      <c r="K16" s="37">
        <v>19989.54</v>
      </c>
      <c r="L16" s="37">
        <f t="shared" si="2"/>
        <v>-10.459999999999127</v>
      </c>
      <c r="M16" s="37">
        <f t="shared" si="3"/>
        <v>99.94770000000001</v>
      </c>
    </row>
    <row r="17" spans="1:13" ht="39.75" customHeight="1">
      <c r="A17" s="11">
        <v>11</v>
      </c>
      <c r="B17" s="39" t="s">
        <v>30</v>
      </c>
      <c r="C17" s="32">
        <f t="shared" si="0"/>
        <v>13000</v>
      </c>
      <c r="D17" s="33">
        <f t="shared" si="1"/>
        <v>13000</v>
      </c>
      <c r="E17" s="34"/>
      <c r="F17" s="35"/>
      <c r="G17" s="35"/>
      <c r="H17" s="35">
        <v>13000</v>
      </c>
      <c r="I17" s="35"/>
      <c r="J17" s="35"/>
      <c r="K17" s="37">
        <v>11582.47</v>
      </c>
      <c r="L17" s="37">
        <f t="shared" si="2"/>
        <v>-1417.5300000000007</v>
      </c>
      <c r="M17" s="37">
        <f t="shared" si="3"/>
        <v>89.09592307692307</v>
      </c>
    </row>
    <row r="18" spans="1:13" ht="44.25" customHeight="1">
      <c r="A18" s="11">
        <v>12</v>
      </c>
      <c r="B18" s="39" t="s">
        <v>31</v>
      </c>
      <c r="C18" s="32">
        <f t="shared" si="0"/>
        <v>10000</v>
      </c>
      <c r="D18" s="33">
        <f t="shared" si="1"/>
        <v>10000</v>
      </c>
      <c r="E18" s="34"/>
      <c r="F18" s="35"/>
      <c r="G18" s="35"/>
      <c r="H18" s="35">
        <v>10000</v>
      </c>
      <c r="I18" s="35"/>
      <c r="J18" s="35"/>
      <c r="K18" s="40">
        <v>9026.68</v>
      </c>
      <c r="L18" s="37">
        <f t="shared" si="2"/>
        <v>-973.3199999999997</v>
      </c>
      <c r="M18" s="37">
        <f t="shared" si="3"/>
        <v>90.2668</v>
      </c>
    </row>
    <row r="19" spans="1:13" ht="45" customHeight="1">
      <c r="A19" s="11">
        <v>13</v>
      </c>
      <c r="B19" s="39" t="s">
        <v>32</v>
      </c>
      <c r="C19" s="32">
        <f t="shared" si="0"/>
        <v>19500</v>
      </c>
      <c r="D19" s="33">
        <f t="shared" si="1"/>
        <v>19500</v>
      </c>
      <c r="E19" s="34"/>
      <c r="F19" s="35"/>
      <c r="G19" s="35"/>
      <c r="H19" s="35">
        <v>17000</v>
      </c>
      <c r="I19" s="35">
        <v>2500</v>
      </c>
      <c r="J19" s="35"/>
      <c r="K19" s="40">
        <v>16815.39</v>
      </c>
      <c r="L19" s="37">
        <f t="shared" si="2"/>
        <v>-2684.6100000000006</v>
      </c>
      <c r="M19" s="37">
        <f t="shared" si="3"/>
        <v>86.23276923076922</v>
      </c>
    </row>
    <row r="20" spans="1:13" ht="24.75" customHeight="1">
      <c r="A20" s="11">
        <v>14</v>
      </c>
      <c r="B20" s="31" t="s">
        <v>24</v>
      </c>
      <c r="C20" s="32">
        <f t="shared" si="0"/>
        <v>199890</v>
      </c>
      <c r="D20" s="33">
        <f t="shared" si="1"/>
        <v>199890</v>
      </c>
      <c r="E20" s="34"/>
      <c r="F20" s="35"/>
      <c r="G20" s="35"/>
      <c r="H20" s="35">
        <v>951</v>
      </c>
      <c r="I20" s="35">
        <v>198939</v>
      </c>
      <c r="J20" s="35"/>
      <c r="K20" s="37">
        <v>198739.88</v>
      </c>
      <c r="L20" s="37">
        <f t="shared" si="2"/>
        <v>-1150.1199999999953</v>
      </c>
      <c r="M20" s="37">
        <f t="shared" si="3"/>
        <v>99.42462354294862</v>
      </c>
    </row>
    <row r="21" spans="1:13" ht="24.75" customHeight="1">
      <c r="A21" s="11">
        <v>15</v>
      </c>
      <c r="B21" s="31" t="s">
        <v>40</v>
      </c>
      <c r="C21" s="32">
        <f t="shared" si="0"/>
        <v>189522</v>
      </c>
      <c r="D21" s="33">
        <f t="shared" si="1"/>
        <v>189522</v>
      </c>
      <c r="E21" s="34"/>
      <c r="F21" s="35"/>
      <c r="G21" s="35"/>
      <c r="H21" s="35"/>
      <c r="I21" s="35">
        <v>189522</v>
      </c>
      <c r="J21" s="35"/>
      <c r="K21" s="37">
        <v>189521.2</v>
      </c>
      <c r="L21" s="37">
        <f t="shared" si="2"/>
        <v>-0.7999999999883585</v>
      </c>
      <c r="M21" s="37">
        <f t="shared" si="3"/>
        <v>99.999577885417</v>
      </c>
    </row>
    <row r="22" spans="1:13" ht="24.75" customHeight="1">
      <c r="A22" s="11">
        <v>16</v>
      </c>
      <c r="B22" s="31" t="s">
        <v>41</v>
      </c>
      <c r="C22" s="32">
        <f t="shared" si="0"/>
        <v>49360</v>
      </c>
      <c r="D22" s="33">
        <f t="shared" si="1"/>
        <v>49360</v>
      </c>
      <c r="E22" s="34"/>
      <c r="F22" s="35"/>
      <c r="G22" s="35"/>
      <c r="H22" s="35"/>
      <c r="I22" s="35">
        <v>49360</v>
      </c>
      <c r="J22" s="35"/>
      <c r="K22" s="37">
        <v>49210.61</v>
      </c>
      <c r="L22" s="37">
        <f t="shared" si="2"/>
        <v>-149.38999999999942</v>
      </c>
      <c r="M22" s="37">
        <f t="shared" si="3"/>
        <v>99.69734602917342</v>
      </c>
    </row>
    <row r="23" spans="1:13" ht="24.75" customHeight="1">
      <c r="A23" s="11">
        <v>17</v>
      </c>
      <c r="B23" s="31" t="s">
        <v>18</v>
      </c>
      <c r="C23" s="32">
        <f t="shared" si="0"/>
        <v>195000</v>
      </c>
      <c r="D23" s="33">
        <f t="shared" si="1"/>
        <v>195000</v>
      </c>
      <c r="E23" s="34"/>
      <c r="F23" s="35"/>
      <c r="G23" s="35"/>
      <c r="H23" s="35"/>
      <c r="I23" s="35">
        <v>195000</v>
      </c>
      <c r="J23" s="35"/>
      <c r="K23" s="37">
        <v>191650.75</v>
      </c>
      <c r="L23" s="37">
        <f t="shared" si="2"/>
        <v>-3349.25</v>
      </c>
      <c r="M23" s="37">
        <f t="shared" si="3"/>
        <v>98.28243589743589</v>
      </c>
    </row>
    <row r="24" spans="1:13" ht="39" customHeight="1">
      <c r="A24" s="11">
        <v>18</v>
      </c>
      <c r="B24" s="39" t="s">
        <v>29</v>
      </c>
      <c r="C24" s="32">
        <f t="shared" si="0"/>
        <v>7500</v>
      </c>
      <c r="D24" s="33">
        <f t="shared" si="1"/>
        <v>7500</v>
      </c>
      <c r="E24" s="34"/>
      <c r="F24" s="35"/>
      <c r="G24" s="35"/>
      <c r="H24" s="35"/>
      <c r="I24" s="35">
        <v>7500</v>
      </c>
      <c r="J24" s="35"/>
      <c r="K24" s="37">
        <v>6762.63</v>
      </c>
      <c r="L24" s="37">
        <f t="shared" si="2"/>
        <v>-737.3699999999999</v>
      </c>
      <c r="M24" s="37">
        <f t="shared" si="3"/>
        <v>90.1684</v>
      </c>
    </row>
    <row r="25" spans="1:13" ht="41.25" customHeight="1">
      <c r="A25" s="11">
        <v>19</v>
      </c>
      <c r="B25" s="39" t="s">
        <v>33</v>
      </c>
      <c r="C25" s="32">
        <f t="shared" si="0"/>
        <v>20000</v>
      </c>
      <c r="D25" s="33">
        <f t="shared" si="1"/>
        <v>20000</v>
      </c>
      <c r="E25" s="34"/>
      <c r="F25" s="35"/>
      <c r="G25" s="35"/>
      <c r="H25" s="35"/>
      <c r="I25" s="35">
        <v>20000</v>
      </c>
      <c r="J25" s="35"/>
      <c r="K25" s="37"/>
      <c r="L25" s="37">
        <f t="shared" si="2"/>
        <v>-20000</v>
      </c>
      <c r="M25" s="37">
        <f t="shared" si="3"/>
        <v>0</v>
      </c>
    </row>
    <row r="26" spans="1:13" ht="24.75" customHeight="1">
      <c r="A26" s="11">
        <v>20</v>
      </c>
      <c r="B26" s="39" t="s">
        <v>34</v>
      </c>
      <c r="C26" s="32">
        <f t="shared" si="0"/>
        <v>195000</v>
      </c>
      <c r="D26" s="33">
        <f t="shared" si="1"/>
        <v>195000</v>
      </c>
      <c r="E26" s="34"/>
      <c r="F26" s="35"/>
      <c r="G26" s="35"/>
      <c r="H26" s="35"/>
      <c r="I26" s="35">
        <v>137179</v>
      </c>
      <c r="J26" s="35">
        <v>57821</v>
      </c>
      <c r="K26" s="37">
        <v>194815.84</v>
      </c>
      <c r="L26" s="37">
        <f t="shared" si="2"/>
        <v>-184.1600000000035</v>
      </c>
      <c r="M26" s="37">
        <f t="shared" si="3"/>
        <v>99.90555897435898</v>
      </c>
    </row>
    <row r="27" spans="1:13" ht="24.75" customHeight="1">
      <c r="A27" s="11">
        <v>21</v>
      </c>
      <c r="B27" s="31" t="s">
        <v>10</v>
      </c>
      <c r="C27" s="32">
        <f t="shared" si="0"/>
        <v>487500</v>
      </c>
      <c r="D27" s="33">
        <f t="shared" si="1"/>
        <v>487500</v>
      </c>
      <c r="E27" s="34"/>
      <c r="F27" s="35"/>
      <c r="G27" s="35"/>
      <c r="H27" s="35"/>
      <c r="I27" s="35"/>
      <c r="J27" s="35">
        <v>487500</v>
      </c>
      <c r="K27" s="37">
        <v>487500</v>
      </c>
      <c r="L27" s="37">
        <f t="shared" si="2"/>
        <v>0</v>
      </c>
      <c r="M27" s="37">
        <f t="shared" si="3"/>
        <v>100</v>
      </c>
    </row>
    <row r="28" spans="1:13" s="7" customFormat="1" ht="24.75" customHeight="1">
      <c r="A28" s="60">
        <v>22</v>
      </c>
      <c r="B28" s="31" t="s">
        <v>8</v>
      </c>
      <c r="C28" s="32">
        <v>990000</v>
      </c>
      <c r="D28" s="34">
        <f t="shared" si="1"/>
        <v>24000</v>
      </c>
      <c r="E28" s="34"/>
      <c r="F28" s="35"/>
      <c r="G28" s="35"/>
      <c r="H28" s="35"/>
      <c r="I28" s="35"/>
      <c r="J28" s="35">
        <v>24000</v>
      </c>
      <c r="K28" s="40"/>
      <c r="L28" s="40">
        <f t="shared" si="2"/>
        <v>-990000</v>
      </c>
      <c r="M28" s="40">
        <f t="shared" si="3"/>
        <v>0</v>
      </c>
    </row>
    <row r="29" spans="1:13" ht="24.75" customHeight="1">
      <c r="A29" s="11">
        <v>23</v>
      </c>
      <c r="B29" s="31" t="s">
        <v>9</v>
      </c>
      <c r="C29" s="32">
        <f t="shared" si="0"/>
        <v>966000</v>
      </c>
      <c r="D29" s="33">
        <f t="shared" si="1"/>
        <v>966000</v>
      </c>
      <c r="E29" s="34"/>
      <c r="F29" s="35"/>
      <c r="G29" s="35"/>
      <c r="H29" s="35"/>
      <c r="I29" s="35">
        <v>550000</v>
      </c>
      <c r="J29" s="35">
        <v>416000</v>
      </c>
      <c r="K29" s="37">
        <f>416044.64+549955.36</f>
        <v>966000</v>
      </c>
      <c r="L29" s="37">
        <f t="shared" si="2"/>
        <v>0</v>
      </c>
      <c r="M29" s="37">
        <f t="shared" si="3"/>
        <v>100</v>
      </c>
    </row>
    <row r="30" spans="1:13" ht="24.75" customHeight="1">
      <c r="A30" s="11">
        <v>24</v>
      </c>
      <c r="B30" s="31" t="s">
        <v>16</v>
      </c>
      <c r="C30" s="32">
        <v>490000</v>
      </c>
      <c r="D30" s="33">
        <f t="shared" si="1"/>
        <v>0</v>
      </c>
      <c r="E30" s="34"/>
      <c r="F30" s="35"/>
      <c r="G30" s="35"/>
      <c r="H30" s="35"/>
      <c r="I30" s="35"/>
      <c r="J30" s="35"/>
      <c r="K30" s="37">
        <v>487682.17</v>
      </c>
      <c r="L30" s="37">
        <f t="shared" si="2"/>
        <v>-2317.8300000000163</v>
      </c>
      <c r="M30" s="37">
        <f t="shared" si="3"/>
        <v>99.52697346938774</v>
      </c>
    </row>
    <row r="31" spans="1:13" ht="24.75" customHeight="1">
      <c r="A31" s="11">
        <v>25</v>
      </c>
      <c r="B31" s="31" t="s">
        <v>19</v>
      </c>
      <c r="C31" s="32">
        <v>886500</v>
      </c>
      <c r="D31" s="33">
        <f t="shared" si="1"/>
        <v>0</v>
      </c>
      <c r="E31" s="34"/>
      <c r="F31" s="35"/>
      <c r="G31" s="35"/>
      <c r="H31" s="35"/>
      <c r="I31" s="35"/>
      <c r="J31" s="35"/>
      <c r="K31" s="37">
        <v>886500</v>
      </c>
      <c r="L31" s="37">
        <f t="shared" si="2"/>
        <v>0</v>
      </c>
      <c r="M31" s="37">
        <f t="shared" si="3"/>
        <v>100</v>
      </c>
    </row>
    <row r="32" spans="1:13" ht="24.75" customHeight="1">
      <c r="A32" s="11">
        <v>26</v>
      </c>
      <c r="B32" s="31" t="s">
        <v>20</v>
      </c>
      <c r="C32" s="32">
        <v>292500</v>
      </c>
      <c r="D32" s="33">
        <f t="shared" si="1"/>
        <v>0</v>
      </c>
      <c r="E32" s="34"/>
      <c r="F32" s="35"/>
      <c r="G32" s="35"/>
      <c r="H32" s="35"/>
      <c r="I32" s="35"/>
      <c r="J32" s="35"/>
      <c r="K32" s="37">
        <v>292500</v>
      </c>
      <c r="L32" s="37">
        <f t="shared" si="2"/>
        <v>0</v>
      </c>
      <c r="M32" s="37">
        <f t="shared" si="3"/>
        <v>100</v>
      </c>
    </row>
    <row r="33" spans="1:13" ht="24.75" customHeight="1">
      <c r="A33" s="11">
        <v>27</v>
      </c>
      <c r="B33" s="31" t="s">
        <v>21</v>
      </c>
      <c r="C33" s="32">
        <f>88813+6000</f>
        <v>94813</v>
      </c>
      <c r="D33" s="34">
        <f t="shared" si="1"/>
        <v>26713</v>
      </c>
      <c r="E33" s="34"/>
      <c r="F33" s="35"/>
      <c r="G33" s="35"/>
      <c r="H33" s="35"/>
      <c r="I33" s="35"/>
      <c r="J33" s="35">
        <v>26713</v>
      </c>
      <c r="K33" s="40">
        <f>40813-14100+14100+5980</f>
        <v>46793</v>
      </c>
      <c r="L33" s="40">
        <f t="shared" si="2"/>
        <v>-48020</v>
      </c>
      <c r="M33" s="40">
        <f t="shared" si="3"/>
        <v>49.35293683355658</v>
      </c>
    </row>
    <row r="34" spans="1:13" ht="24.75" customHeight="1">
      <c r="A34" s="11">
        <v>28</v>
      </c>
      <c r="B34" s="31" t="s">
        <v>11</v>
      </c>
      <c r="C34" s="32">
        <v>942000</v>
      </c>
      <c r="D34" s="33">
        <f t="shared" si="1"/>
        <v>0</v>
      </c>
      <c r="E34" s="34"/>
      <c r="F34" s="35"/>
      <c r="G34" s="35"/>
      <c r="H34" s="35"/>
      <c r="I34" s="35"/>
      <c r="J34" s="35"/>
      <c r="K34" s="37"/>
      <c r="L34" s="37">
        <f t="shared" si="2"/>
        <v>-942000</v>
      </c>
      <c r="M34" s="37">
        <f t="shared" si="3"/>
        <v>0</v>
      </c>
    </row>
    <row r="35" spans="1:13" ht="24.75" customHeight="1">
      <c r="A35" s="11">
        <v>29</v>
      </c>
      <c r="B35" s="31" t="s">
        <v>15</v>
      </c>
      <c r="C35" s="32">
        <v>100000</v>
      </c>
      <c r="D35" s="33">
        <f t="shared" si="1"/>
        <v>0</v>
      </c>
      <c r="E35" s="34"/>
      <c r="F35" s="35"/>
      <c r="G35" s="35"/>
      <c r="H35" s="35"/>
      <c r="I35" s="35"/>
      <c r="J35" s="35"/>
      <c r="K35" s="37">
        <v>100000</v>
      </c>
      <c r="L35" s="37">
        <f t="shared" si="2"/>
        <v>0</v>
      </c>
      <c r="M35" s="37">
        <f t="shared" si="3"/>
        <v>100</v>
      </c>
    </row>
    <row r="36" spans="1:13" ht="24.75" customHeight="1">
      <c r="A36" s="11">
        <v>30</v>
      </c>
      <c r="B36" s="31" t="s">
        <v>14</v>
      </c>
      <c r="C36" s="32">
        <v>100000</v>
      </c>
      <c r="D36" s="33">
        <f t="shared" si="1"/>
        <v>0</v>
      </c>
      <c r="E36" s="34"/>
      <c r="F36" s="35"/>
      <c r="G36" s="35"/>
      <c r="H36" s="35"/>
      <c r="I36" s="35"/>
      <c r="J36" s="35"/>
      <c r="K36" s="37">
        <v>100000</v>
      </c>
      <c r="L36" s="37">
        <f t="shared" si="2"/>
        <v>0</v>
      </c>
      <c r="M36" s="37">
        <f t="shared" si="3"/>
        <v>100</v>
      </c>
    </row>
    <row r="37" spans="1:13" ht="24.75" customHeight="1">
      <c r="A37" s="11">
        <v>31</v>
      </c>
      <c r="B37" s="31" t="s">
        <v>12</v>
      </c>
      <c r="C37" s="32">
        <v>40000</v>
      </c>
      <c r="D37" s="33">
        <f t="shared" si="1"/>
        <v>0</v>
      </c>
      <c r="E37" s="34"/>
      <c r="F37" s="35"/>
      <c r="G37" s="35"/>
      <c r="H37" s="35"/>
      <c r="I37" s="35"/>
      <c r="J37" s="35"/>
      <c r="K37" s="37">
        <v>40000</v>
      </c>
      <c r="L37" s="37">
        <f t="shared" si="2"/>
        <v>0</v>
      </c>
      <c r="M37" s="37">
        <f t="shared" si="3"/>
        <v>100</v>
      </c>
    </row>
    <row r="38" spans="1:13" ht="24.75" customHeight="1">
      <c r="A38" s="11">
        <v>32</v>
      </c>
      <c r="B38" s="31" t="s">
        <v>22</v>
      </c>
      <c r="C38" s="32">
        <v>40000</v>
      </c>
      <c r="D38" s="33">
        <f t="shared" si="1"/>
        <v>0</v>
      </c>
      <c r="E38" s="34"/>
      <c r="F38" s="35"/>
      <c r="G38" s="35"/>
      <c r="H38" s="35"/>
      <c r="I38" s="35"/>
      <c r="J38" s="35"/>
      <c r="K38" s="37">
        <v>40000</v>
      </c>
      <c r="L38" s="37">
        <f t="shared" si="2"/>
        <v>0</v>
      </c>
      <c r="M38" s="37">
        <f t="shared" si="3"/>
        <v>100</v>
      </c>
    </row>
    <row r="39" spans="1:13" ht="45" customHeight="1">
      <c r="A39" s="11">
        <v>33</v>
      </c>
      <c r="B39" s="41" t="s">
        <v>43</v>
      </c>
      <c r="C39" s="32">
        <f t="shared" si="0"/>
        <v>93110</v>
      </c>
      <c r="D39" s="33">
        <f t="shared" si="1"/>
        <v>93110</v>
      </c>
      <c r="E39" s="34"/>
      <c r="F39" s="35"/>
      <c r="G39" s="35"/>
      <c r="H39" s="35"/>
      <c r="I39" s="35"/>
      <c r="J39" s="35">
        <v>93110</v>
      </c>
      <c r="K39" s="37">
        <v>93103.64</v>
      </c>
      <c r="L39" s="37">
        <f t="shared" si="2"/>
        <v>-6.360000000000582</v>
      </c>
      <c r="M39" s="37">
        <f t="shared" si="3"/>
        <v>99.99316936956288</v>
      </c>
    </row>
    <row r="40" spans="1:13" ht="24.75" customHeight="1">
      <c r="A40" s="11">
        <v>34</v>
      </c>
      <c r="B40" s="41" t="s">
        <v>25</v>
      </c>
      <c r="C40" s="32">
        <v>202000</v>
      </c>
      <c r="D40" s="33">
        <f t="shared" si="1"/>
        <v>0</v>
      </c>
      <c r="E40" s="34"/>
      <c r="F40" s="35"/>
      <c r="G40" s="35"/>
      <c r="H40" s="35"/>
      <c r="I40" s="35"/>
      <c r="J40" s="35"/>
      <c r="K40" s="37">
        <f>3231.46+176522.95+9728.62</f>
        <v>189483.03</v>
      </c>
      <c r="L40" s="37">
        <f t="shared" si="2"/>
        <v>-12516.970000000001</v>
      </c>
      <c r="M40" s="37">
        <f t="shared" si="3"/>
        <v>93.80348019801981</v>
      </c>
    </row>
    <row r="41" spans="1:13" ht="39.75" customHeight="1">
      <c r="A41" s="11">
        <v>35</v>
      </c>
      <c r="B41" s="41" t="s">
        <v>111</v>
      </c>
      <c r="C41" s="32">
        <v>110000</v>
      </c>
      <c r="D41" s="33">
        <f t="shared" si="1"/>
        <v>0</v>
      </c>
      <c r="E41" s="34"/>
      <c r="F41" s="35"/>
      <c r="G41" s="35"/>
      <c r="H41" s="35"/>
      <c r="I41" s="35"/>
      <c r="J41" s="35"/>
      <c r="K41" s="37"/>
      <c r="L41" s="37">
        <f t="shared" si="2"/>
        <v>-110000</v>
      </c>
      <c r="M41" s="37">
        <f t="shared" si="3"/>
        <v>0</v>
      </c>
    </row>
    <row r="42" spans="1:13" ht="48" customHeight="1">
      <c r="A42" s="11">
        <v>36</v>
      </c>
      <c r="B42" s="41" t="s">
        <v>112</v>
      </c>
      <c r="C42" s="32">
        <v>120000</v>
      </c>
      <c r="D42" s="33">
        <f t="shared" si="1"/>
        <v>0</v>
      </c>
      <c r="E42" s="34"/>
      <c r="F42" s="35"/>
      <c r="G42" s="35"/>
      <c r="H42" s="35"/>
      <c r="I42" s="35"/>
      <c r="J42" s="35"/>
      <c r="K42" s="37">
        <v>104821.51</v>
      </c>
      <c r="L42" s="37">
        <f t="shared" si="2"/>
        <v>-15178.490000000005</v>
      </c>
      <c r="M42" s="37">
        <f t="shared" si="3"/>
        <v>87.35125833333332</v>
      </c>
    </row>
    <row r="43" spans="1:13" ht="31.5" customHeight="1">
      <c r="A43" s="11">
        <v>37</v>
      </c>
      <c r="B43" s="41" t="s">
        <v>26</v>
      </c>
      <c r="C43" s="32">
        <v>100000</v>
      </c>
      <c r="D43" s="33">
        <f t="shared" si="1"/>
        <v>0</v>
      </c>
      <c r="E43" s="34"/>
      <c r="F43" s="35"/>
      <c r="G43" s="35"/>
      <c r="H43" s="35"/>
      <c r="I43" s="35"/>
      <c r="J43" s="35"/>
      <c r="K43" s="37"/>
      <c r="L43" s="37">
        <f t="shared" si="2"/>
        <v>-100000</v>
      </c>
      <c r="M43" s="37">
        <f t="shared" si="3"/>
        <v>0</v>
      </c>
    </row>
    <row r="44" spans="1:13" ht="24.75" customHeight="1">
      <c r="A44" s="11">
        <v>38</v>
      </c>
      <c r="B44" s="41" t="s">
        <v>113</v>
      </c>
      <c r="C44" s="32">
        <v>100000</v>
      </c>
      <c r="D44" s="33">
        <f t="shared" si="1"/>
        <v>0</v>
      </c>
      <c r="E44" s="34"/>
      <c r="F44" s="35"/>
      <c r="G44" s="35"/>
      <c r="H44" s="35"/>
      <c r="I44" s="35"/>
      <c r="J44" s="35"/>
      <c r="K44" s="37">
        <v>100000</v>
      </c>
      <c r="L44" s="37">
        <f t="shared" si="2"/>
        <v>0</v>
      </c>
      <c r="M44" s="37">
        <f t="shared" si="3"/>
        <v>100</v>
      </c>
    </row>
    <row r="45" spans="1:13" ht="24.75" customHeight="1">
      <c r="A45" s="11">
        <v>39</v>
      </c>
      <c r="B45" s="31" t="s">
        <v>27</v>
      </c>
      <c r="C45" s="32">
        <f t="shared" si="0"/>
        <v>15000</v>
      </c>
      <c r="D45" s="33">
        <f t="shared" si="1"/>
        <v>15000</v>
      </c>
      <c r="E45" s="34"/>
      <c r="F45" s="35"/>
      <c r="G45" s="35"/>
      <c r="H45" s="35"/>
      <c r="I45" s="35">
        <v>15000</v>
      </c>
      <c r="J45" s="35"/>
      <c r="K45" s="37"/>
      <c r="L45" s="37">
        <f t="shared" si="2"/>
        <v>-15000</v>
      </c>
      <c r="M45" s="37">
        <f t="shared" si="3"/>
        <v>0</v>
      </c>
    </row>
    <row r="46" spans="1:13" ht="24.75" customHeight="1">
      <c r="A46" s="11">
        <v>40</v>
      </c>
      <c r="B46" s="42" t="s">
        <v>44</v>
      </c>
      <c r="C46" s="32">
        <v>157990</v>
      </c>
      <c r="D46" s="33">
        <f t="shared" si="1"/>
        <v>99990</v>
      </c>
      <c r="E46" s="34"/>
      <c r="F46" s="35"/>
      <c r="G46" s="35"/>
      <c r="H46" s="35"/>
      <c r="I46" s="35"/>
      <c r="J46" s="35">
        <v>99990</v>
      </c>
      <c r="K46" s="40">
        <f>96059.54+48000+11258.79</f>
        <v>155318.33</v>
      </c>
      <c r="L46" s="37">
        <f t="shared" si="2"/>
        <v>-2671.670000000013</v>
      </c>
      <c r="M46" s="37">
        <f t="shared" si="3"/>
        <v>98.30896259256915</v>
      </c>
    </row>
    <row r="47" spans="1:13" ht="24.75" customHeight="1">
      <c r="A47" s="11">
        <v>41</v>
      </c>
      <c r="B47" s="43" t="s">
        <v>51</v>
      </c>
      <c r="C47" s="40">
        <v>8000</v>
      </c>
      <c r="D47" s="44"/>
      <c r="E47" s="45"/>
      <c r="F47" s="45"/>
      <c r="G47" s="45"/>
      <c r="H47" s="45"/>
      <c r="I47" s="45"/>
      <c r="J47" s="45"/>
      <c r="K47" s="37">
        <v>7973.14</v>
      </c>
      <c r="L47" s="37">
        <f t="shared" si="2"/>
        <v>-26.859999999999673</v>
      </c>
      <c r="M47" s="37">
        <f t="shared" si="3"/>
        <v>99.66425</v>
      </c>
    </row>
    <row r="48" spans="1:13" ht="24.75" customHeight="1">
      <c r="A48" s="11">
        <v>42</v>
      </c>
      <c r="B48" s="43" t="s">
        <v>52</v>
      </c>
      <c r="C48" s="40">
        <v>34000</v>
      </c>
      <c r="D48" s="44"/>
      <c r="E48" s="45"/>
      <c r="F48" s="45"/>
      <c r="G48" s="45"/>
      <c r="H48" s="45"/>
      <c r="I48" s="45"/>
      <c r="J48" s="45"/>
      <c r="K48" s="37">
        <v>33985.49</v>
      </c>
      <c r="L48" s="37">
        <f t="shared" si="2"/>
        <v>-14.510000000002037</v>
      </c>
      <c r="M48" s="37">
        <f t="shared" si="3"/>
        <v>99.95732352941175</v>
      </c>
    </row>
    <row r="49" spans="1:13" ht="24.75" customHeight="1">
      <c r="A49" s="11">
        <v>43</v>
      </c>
      <c r="B49" s="43" t="s">
        <v>53</v>
      </c>
      <c r="C49" s="40">
        <v>13000</v>
      </c>
      <c r="D49" s="44"/>
      <c r="E49" s="45"/>
      <c r="F49" s="45"/>
      <c r="G49" s="45"/>
      <c r="H49" s="45"/>
      <c r="I49" s="45"/>
      <c r="J49" s="45"/>
      <c r="K49" s="37">
        <v>12956.34</v>
      </c>
      <c r="L49" s="37">
        <f t="shared" si="2"/>
        <v>-43.659999999999854</v>
      </c>
      <c r="M49" s="37">
        <f t="shared" si="3"/>
        <v>99.66415384615385</v>
      </c>
    </row>
    <row r="50" spans="1:13" ht="24.75" customHeight="1">
      <c r="A50" s="11">
        <v>44</v>
      </c>
      <c r="B50" s="43" t="s">
        <v>54</v>
      </c>
      <c r="C50" s="40">
        <v>10000</v>
      </c>
      <c r="D50" s="44"/>
      <c r="E50" s="45"/>
      <c r="F50" s="45"/>
      <c r="G50" s="45"/>
      <c r="H50" s="45"/>
      <c r="I50" s="45"/>
      <c r="J50" s="45"/>
      <c r="K50" s="37">
        <v>9966.42</v>
      </c>
      <c r="L50" s="37">
        <f t="shared" si="2"/>
        <v>-33.57999999999993</v>
      </c>
      <c r="M50" s="37">
        <f t="shared" si="3"/>
        <v>99.66420000000001</v>
      </c>
    </row>
    <row r="51" spans="1:13" ht="24.75" customHeight="1">
      <c r="A51" s="11">
        <v>45</v>
      </c>
      <c r="B51" s="43" t="s">
        <v>55</v>
      </c>
      <c r="C51" s="46">
        <v>5000</v>
      </c>
      <c r="D51" s="46"/>
      <c r="E51" s="47"/>
      <c r="F51" s="48"/>
      <c r="G51" s="49"/>
      <c r="H51" s="49"/>
      <c r="I51" s="47"/>
      <c r="J51" s="47"/>
      <c r="K51" s="46">
        <v>4983.2</v>
      </c>
      <c r="L51" s="37">
        <f t="shared" si="2"/>
        <v>-16.800000000000182</v>
      </c>
      <c r="M51" s="37">
        <f t="shared" si="3"/>
        <v>99.664</v>
      </c>
    </row>
    <row r="52" spans="1:13" ht="24.75" customHeight="1">
      <c r="A52" s="11">
        <v>46</v>
      </c>
      <c r="B52" s="43" t="s">
        <v>56</v>
      </c>
      <c r="C52" s="50">
        <v>8000</v>
      </c>
      <c r="D52" s="50"/>
      <c r="E52" s="51"/>
      <c r="F52" s="51"/>
      <c r="G52" s="52"/>
      <c r="H52" s="51"/>
      <c r="I52" s="51"/>
      <c r="J52" s="51"/>
      <c r="K52" s="46">
        <v>7973.14</v>
      </c>
      <c r="L52" s="37">
        <f t="shared" si="2"/>
        <v>-26.859999999999673</v>
      </c>
      <c r="M52" s="37">
        <f t="shared" si="3"/>
        <v>99.66425</v>
      </c>
    </row>
    <row r="53" spans="1:13" ht="24.75" customHeight="1">
      <c r="A53" s="11">
        <v>47</v>
      </c>
      <c r="B53" s="43" t="s">
        <v>45</v>
      </c>
      <c r="C53" s="50">
        <v>8000</v>
      </c>
      <c r="D53" s="50"/>
      <c r="E53" s="51"/>
      <c r="F53" s="51"/>
      <c r="G53" s="52"/>
      <c r="H53" s="51"/>
      <c r="I53" s="51"/>
      <c r="J53" s="51"/>
      <c r="K53" s="46">
        <v>7973.14</v>
      </c>
      <c r="L53" s="37">
        <f t="shared" si="2"/>
        <v>-26.859999999999673</v>
      </c>
      <c r="M53" s="37">
        <f t="shared" si="3"/>
        <v>99.66425</v>
      </c>
    </row>
    <row r="54" spans="1:13" ht="39.75" customHeight="1">
      <c r="A54" s="11">
        <v>48</v>
      </c>
      <c r="B54" s="43" t="s">
        <v>57</v>
      </c>
      <c r="C54" s="50">
        <v>13000</v>
      </c>
      <c r="D54" s="50"/>
      <c r="E54" s="51"/>
      <c r="F54" s="51"/>
      <c r="G54" s="52"/>
      <c r="H54" s="51"/>
      <c r="I54" s="51"/>
      <c r="J54" s="51"/>
      <c r="K54" s="46">
        <v>12956.34</v>
      </c>
      <c r="L54" s="37">
        <f t="shared" si="2"/>
        <v>-43.659999999999854</v>
      </c>
      <c r="M54" s="37">
        <f t="shared" si="3"/>
        <v>99.66415384615385</v>
      </c>
    </row>
    <row r="55" spans="1:13" ht="21.75" customHeight="1">
      <c r="A55" s="11">
        <v>49</v>
      </c>
      <c r="B55" s="43" t="s">
        <v>58</v>
      </c>
      <c r="C55" s="50">
        <v>14000</v>
      </c>
      <c r="D55" s="50"/>
      <c r="E55" s="51"/>
      <c r="F55" s="51"/>
      <c r="G55" s="52"/>
      <c r="H55" s="51"/>
      <c r="I55" s="51"/>
      <c r="J55" s="51"/>
      <c r="K55" s="46">
        <v>13952.99</v>
      </c>
      <c r="L55" s="37">
        <f t="shared" si="2"/>
        <v>-47.01000000000022</v>
      </c>
      <c r="M55" s="37">
        <f t="shared" si="3"/>
        <v>99.66421428571428</v>
      </c>
    </row>
    <row r="56" spans="1:13" ht="18.75">
      <c r="A56" s="11">
        <v>50</v>
      </c>
      <c r="B56" s="43" t="s">
        <v>59</v>
      </c>
      <c r="C56" s="50">
        <v>5000</v>
      </c>
      <c r="D56" s="50"/>
      <c r="E56" s="51"/>
      <c r="F56" s="51"/>
      <c r="G56" s="52"/>
      <c r="H56" s="51"/>
      <c r="I56" s="51"/>
      <c r="J56" s="51"/>
      <c r="K56" s="46">
        <v>4983.2</v>
      </c>
      <c r="L56" s="37">
        <f t="shared" si="2"/>
        <v>-16.800000000000182</v>
      </c>
      <c r="M56" s="37">
        <f t="shared" si="3"/>
        <v>99.664</v>
      </c>
    </row>
    <row r="57" spans="1:13" ht="18.75">
      <c r="A57" s="11">
        <v>51</v>
      </c>
      <c r="B57" s="42" t="s">
        <v>60</v>
      </c>
      <c r="C57" s="50">
        <v>15000</v>
      </c>
      <c r="D57" s="50"/>
      <c r="E57" s="51"/>
      <c r="F57" s="51"/>
      <c r="G57" s="52"/>
      <c r="H57" s="51"/>
      <c r="I57" s="51"/>
      <c r="J57" s="51"/>
      <c r="K57" s="46">
        <v>14949.64</v>
      </c>
      <c r="L57" s="37">
        <f t="shared" si="2"/>
        <v>-50.36000000000058</v>
      </c>
      <c r="M57" s="37">
        <f t="shared" si="3"/>
        <v>99.66426666666666</v>
      </c>
    </row>
    <row r="58" spans="1:13" ht="18.75">
      <c r="A58" s="11">
        <v>52</v>
      </c>
      <c r="B58" s="42" t="s">
        <v>61</v>
      </c>
      <c r="C58" s="50">
        <v>5000</v>
      </c>
      <c r="D58" s="50"/>
      <c r="E58" s="51"/>
      <c r="F58" s="51"/>
      <c r="G58" s="52"/>
      <c r="H58" s="51"/>
      <c r="I58" s="51"/>
      <c r="J58" s="51"/>
      <c r="K58" s="46">
        <v>4983.2</v>
      </c>
      <c r="L58" s="37">
        <f t="shared" si="2"/>
        <v>-16.800000000000182</v>
      </c>
      <c r="M58" s="37">
        <f t="shared" si="3"/>
        <v>99.664</v>
      </c>
    </row>
    <row r="59" spans="1:13" ht="18.75">
      <c r="A59" s="11">
        <v>53</v>
      </c>
      <c r="B59" s="42" t="s">
        <v>62</v>
      </c>
      <c r="C59" s="50">
        <v>6000</v>
      </c>
      <c r="D59" s="50"/>
      <c r="E59" s="51"/>
      <c r="F59" s="51"/>
      <c r="G59" s="52"/>
      <c r="H59" s="51"/>
      <c r="I59" s="51"/>
      <c r="J59" s="51"/>
      <c r="K59" s="46">
        <v>5979.85</v>
      </c>
      <c r="L59" s="37">
        <f t="shared" si="2"/>
        <v>-20.149999999999636</v>
      </c>
      <c r="M59" s="37">
        <f t="shared" si="3"/>
        <v>99.66416666666667</v>
      </c>
    </row>
    <row r="60" spans="1:13" ht="18.75">
      <c r="A60" s="11">
        <v>54</v>
      </c>
      <c r="B60" s="42" t="s">
        <v>63</v>
      </c>
      <c r="C60" s="50">
        <v>1000</v>
      </c>
      <c r="D60" s="50"/>
      <c r="E60" s="51"/>
      <c r="F60" s="51"/>
      <c r="G60" s="52"/>
      <c r="H60" s="51"/>
      <c r="I60" s="51"/>
      <c r="J60" s="51"/>
      <c r="K60" s="46">
        <v>996.64</v>
      </c>
      <c r="L60" s="37">
        <f t="shared" si="2"/>
        <v>-3.3600000000000136</v>
      </c>
      <c r="M60" s="37">
        <f t="shared" si="3"/>
        <v>99.664</v>
      </c>
    </row>
    <row r="61" spans="1:13" ht="18.75">
      <c r="A61" s="11">
        <v>55</v>
      </c>
      <c r="B61" s="42" t="s">
        <v>64</v>
      </c>
      <c r="C61" s="50">
        <v>20000</v>
      </c>
      <c r="D61" s="50"/>
      <c r="E61" s="51"/>
      <c r="F61" s="51"/>
      <c r="G61" s="52"/>
      <c r="H61" s="51"/>
      <c r="I61" s="51"/>
      <c r="J61" s="51"/>
      <c r="K61" s="46">
        <v>19932.87</v>
      </c>
      <c r="L61" s="37">
        <f t="shared" si="2"/>
        <v>-67.13000000000102</v>
      </c>
      <c r="M61" s="37">
        <f t="shared" si="3"/>
        <v>99.66434999999998</v>
      </c>
    </row>
    <row r="62" spans="1:13" ht="18.75">
      <c r="A62" s="11">
        <v>56</v>
      </c>
      <c r="B62" s="42" t="s">
        <v>65</v>
      </c>
      <c r="C62" s="50">
        <v>3000</v>
      </c>
      <c r="D62" s="50"/>
      <c r="E62" s="51"/>
      <c r="F62" s="51"/>
      <c r="G62" s="52"/>
      <c r="H62" s="51"/>
      <c r="I62" s="51"/>
      <c r="J62" s="51"/>
      <c r="K62" s="46">
        <v>2989.92</v>
      </c>
      <c r="L62" s="37">
        <f t="shared" si="2"/>
        <v>-10.079999999999927</v>
      </c>
      <c r="M62" s="37">
        <f t="shared" si="3"/>
        <v>99.664</v>
      </c>
    </row>
    <row r="63" spans="1:13" ht="18.75">
      <c r="A63" s="11">
        <v>57</v>
      </c>
      <c r="B63" s="42" t="s">
        <v>66</v>
      </c>
      <c r="C63" s="50">
        <v>3000</v>
      </c>
      <c r="D63" s="50"/>
      <c r="E63" s="51"/>
      <c r="F63" s="51"/>
      <c r="G63" s="52"/>
      <c r="H63" s="51"/>
      <c r="I63" s="51"/>
      <c r="J63" s="51"/>
      <c r="K63" s="46">
        <v>2989.92</v>
      </c>
      <c r="L63" s="37">
        <f t="shared" si="2"/>
        <v>-10.079999999999927</v>
      </c>
      <c r="M63" s="37">
        <f t="shared" si="3"/>
        <v>99.664</v>
      </c>
    </row>
    <row r="64" spans="1:13" ht="33">
      <c r="A64" s="11">
        <v>58</v>
      </c>
      <c r="B64" s="42" t="s">
        <v>67</v>
      </c>
      <c r="C64" s="50">
        <v>1000</v>
      </c>
      <c r="D64" s="50"/>
      <c r="E64" s="51"/>
      <c r="F64" s="51"/>
      <c r="G64" s="52"/>
      <c r="H64" s="51"/>
      <c r="I64" s="51"/>
      <c r="J64" s="51"/>
      <c r="K64" s="46">
        <v>996.64</v>
      </c>
      <c r="L64" s="37">
        <f t="shared" si="2"/>
        <v>-3.3600000000000136</v>
      </c>
      <c r="M64" s="37">
        <f t="shared" si="3"/>
        <v>99.664</v>
      </c>
    </row>
    <row r="65" spans="1:13" ht="18.75">
      <c r="A65" s="11">
        <v>59</v>
      </c>
      <c r="B65" s="42" t="s">
        <v>68</v>
      </c>
      <c r="C65" s="50">
        <v>1000</v>
      </c>
      <c r="D65" s="50"/>
      <c r="E65" s="51"/>
      <c r="F65" s="51"/>
      <c r="G65" s="52"/>
      <c r="H65" s="51"/>
      <c r="I65" s="51"/>
      <c r="J65" s="51"/>
      <c r="K65" s="46">
        <v>996.64</v>
      </c>
      <c r="L65" s="37">
        <f t="shared" si="2"/>
        <v>-3.3600000000000136</v>
      </c>
      <c r="M65" s="37">
        <f t="shared" si="3"/>
        <v>99.664</v>
      </c>
    </row>
    <row r="66" spans="1:13" ht="18.75">
      <c r="A66" s="11">
        <v>60</v>
      </c>
      <c r="B66" s="42" t="s">
        <v>69</v>
      </c>
      <c r="C66" s="50">
        <v>10000</v>
      </c>
      <c r="D66" s="50"/>
      <c r="E66" s="51"/>
      <c r="F66" s="51"/>
      <c r="G66" s="52"/>
      <c r="H66" s="51"/>
      <c r="I66" s="51"/>
      <c r="J66" s="51"/>
      <c r="K66" s="46">
        <v>9966.41</v>
      </c>
      <c r="L66" s="37">
        <f t="shared" si="2"/>
        <v>-33.590000000000146</v>
      </c>
      <c r="M66" s="37">
        <f t="shared" si="3"/>
        <v>99.6641</v>
      </c>
    </row>
    <row r="67" spans="1:13" ht="18.75">
      <c r="A67" s="11">
        <v>61</v>
      </c>
      <c r="B67" s="42" t="s">
        <v>70</v>
      </c>
      <c r="C67" s="50">
        <v>9000</v>
      </c>
      <c r="D67" s="50"/>
      <c r="E67" s="51"/>
      <c r="F67" s="51"/>
      <c r="G67" s="52"/>
      <c r="H67" s="51"/>
      <c r="I67" s="51"/>
      <c r="J67" s="51"/>
      <c r="K67" s="46"/>
      <c r="L67" s="37">
        <f t="shared" si="2"/>
        <v>-9000</v>
      </c>
      <c r="M67" s="37">
        <f t="shared" si="3"/>
        <v>0</v>
      </c>
    </row>
    <row r="68" spans="1:13" ht="18.75">
      <c r="A68" s="11">
        <v>62</v>
      </c>
      <c r="B68" s="41" t="s">
        <v>71</v>
      </c>
      <c r="C68" s="50">
        <v>49000</v>
      </c>
      <c r="D68" s="50"/>
      <c r="E68" s="51"/>
      <c r="F68" s="51"/>
      <c r="G68" s="52"/>
      <c r="H68" s="51"/>
      <c r="I68" s="51"/>
      <c r="J68" s="51"/>
      <c r="K68" s="46">
        <f>48986.33-128.79</f>
        <v>48857.54</v>
      </c>
      <c r="L68" s="37">
        <f t="shared" si="2"/>
        <v>-142.45999999999913</v>
      </c>
      <c r="M68" s="37">
        <f t="shared" si="3"/>
        <v>99.70926530612245</v>
      </c>
    </row>
    <row r="69" spans="1:13" ht="18.75">
      <c r="A69" s="11">
        <v>63</v>
      </c>
      <c r="B69" s="41" t="s">
        <v>72</v>
      </c>
      <c r="C69" s="50">
        <v>48000</v>
      </c>
      <c r="D69" s="50"/>
      <c r="E69" s="51"/>
      <c r="F69" s="51"/>
      <c r="G69" s="52"/>
      <c r="H69" s="51"/>
      <c r="I69" s="51"/>
      <c r="J69" s="51"/>
      <c r="K69" s="46">
        <f>47999.95-125.51</f>
        <v>47874.439999999995</v>
      </c>
      <c r="L69" s="37">
        <f t="shared" si="2"/>
        <v>-125.56000000000495</v>
      </c>
      <c r="M69" s="37">
        <f t="shared" si="3"/>
        <v>99.73841666666665</v>
      </c>
    </row>
    <row r="70" spans="1:13" ht="18.75">
      <c r="A70" s="11">
        <v>64</v>
      </c>
      <c r="B70" s="41" t="s">
        <v>73</v>
      </c>
      <c r="C70" s="50">
        <v>49400</v>
      </c>
      <c r="D70" s="50"/>
      <c r="E70" s="51"/>
      <c r="F70" s="51"/>
      <c r="G70" s="52"/>
      <c r="H70" s="51"/>
      <c r="I70" s="51"/>
      <c r="J70" s="51"/>
      <c r="K70" s="46">
        <v>49392.19</v>
      </c>
      <c r="L70" s="37">
        <f aca="true" t="shared" si="4" ref="L70:L105">K70-C70</f>
        <v>-7.809999999997672</v>
      </c>
      <c r="M70" s="37">
        <f aca="true" t="shared" si="5" ref="M70:M105">K70/C70*100</f>
        <v>99.9841902834008</v>
      </c>
    </row>
    <row r="71" spans="1:13" ht="18.75">
      <c r="A71" s="11">
        <v>65</v>
      </c>
      <c r="B71" s="31" t="s">
        <v>74</v>
      </c>
      <c r="C71" s="50">
        <v>100000</v>
      </c>
      <c r="D71" s="50"/>
      <c r="E71" s="51"/>
      <c r="F71" s="51"/>
      <c r="G71" s="52"/>
      <c r="H71" s="51"/>
      <c r="I71" s="51"/>
      <c r="J71" s="51"/>
      <c r="K71" s="46"/>
      <c r="L71" s="37">
        <f t="shared" si="4"/>
        <v>-100000</v>
      </c>
      <c r="M71" s="37">
        <f t="shared" si="5"/>
        <v>0</v>
      </c>
    </row>
    <row r="72" spans="1:13" ht="18.75">
      <c r="A72" s="11">
        <v>66</v>
      </c>
      <c r="B72" s="31" t="s">
        <v>75</v>
      </c>
      <c r="C72" s="50">
        <v>100000</v>
      </c>
      <c r="D72" s="50"/>
      <c r="E72" s="51"/>
      <c r="F72" s="51"/>
      <c r="G72" s="52"/>
      <c r="H72" s="51"/>
      <c r="I72" s="51"/>
      <c r="J72" s="51"/>
      <c r="K72" s="46">
        <v>98489.87</v>
      </c>
      <c r="L72" s="37">
        <f t="shared" si="4"/>
        <v>-1510.1300000000047</v>
      </c>
      <c r="M72" s="37">
        <f t="shared" si="5"/>
        <v>98.48987</v>
      </c>
    </row>
    <row r="73" spans="1:13" ht="18.75">
      <c r="A73" s="11">
        <v>67</v>
      </c>
      <c r="B73" s="31" t="s">
        <v>76</v>
      </c>
      <c r="C73" s="50">
        <v>80000</v>
      </c>
      <c r="D73" s="50"/>
      <c r="E73" s="51"/>
      <c r="F73" s="51"/>
      <c r="G73" s="52"/>
      <c r="H73" s="51"/>
      <c r="I73" s="51"/>
      <c r="J73" s="51"/>
      <c r="K73" s="46">
        <v>78799.97</v>
      </c>
      <c r="L73" s="37">
        <f t="shared" si="4"/>
        <v>-1200.0299999999988</v>
      </c>
      <c r="M73" s="37">
        <f t="shared" si="5"/>
        <v>98.49996250000001</v>
      </c>
    </row>
    <row r="74" spans="1:13" ht="18.75">
      <c r="A74" s="11">
        <v>68</v>
      </c>
      <c r="B74" s="31" t="s">
        <v>77</v>
      </c>
      <c r="C74" s="50">
        <v>150000</v>
      </c>
      <c r="D74" s="50"/>
      <c r="E74" s="51"/>
      <c r="F74" s="51"/>
      <c r="G74" s="52"/>
      <c r="H74" s="51"/>
      <c r="I74" s="51"/>
      <c r="J74" s="51"/>
      <c r="K74" s="46"/>
      <c r="L74" s="37">
        <f t="shared" si="4"/>
        <v>-150000</v>
      </c>
      <c r="M74" s="37">
        <f t="shared" si="5"/>
        <v>0</v>
      </c>
    </row>
    <row r="75" spans="1:13" ht="18.75">
      <c r="A75" s="11">
        <v>69</v>
      </c>
      <c r="B75" s="31" t="s">
        <v>78</v>
      </c>
      <c r="C75" s="50">
        <v>70000</v>
      </c>
      <c r="D75" s="50"/>
      <c r="E75" s="51"/>
      <c r="F75" s="51"/>
      <c r="G75" s="52"/>
      <c r="H75" s="51"/>
      <c r="I75" s="51"/>
      <c r="J75" s="51"/>
      <c r="K75" s="46"/>
      <c r="L75" s="37">
        <f t="shared" si="4"/>
        <v>-70000</v>
      </c>
      <c r="M75" s="37">
        <f t="shared" si="5"/>
        <v>0</v>
      </c>
    </row>
    <row r="76" spans="1:13" ht="18.75">
      <c r="A76" s="11">
        <v>70</v>
      </c>
      <c r="B76" s="31" t="s">
        <v>79</v>
      </c>
      <c r="C76" s="50">
        <v>120000</v>
      </c>
      <c r="D76" s="50"/>
      <c r="E76" s="51"/>
      <c r="F76" s="51"/>
      <c r="G76" s="52"/>
      <c r="H76" s="51"/>
      <c r="I76" s="51"/>
      <c r="J76" s="51"/>
      <c r="K76" s="53">
        <f>120000-7200</f>
        <v>112800</v>
      </c>
      <c r="L76" s="37">
        <f t="shared" si="4"/>
        <v>-7200</v>
      </c>
      <c r="M76" s="37">
        <f t="shared" si="5"/>
        <v>94</v>
      </c>
    </row>
    <row r="77" spans="1:13" ht="18.75">
      <c r="A77" s="11">
        <v>71</v>
      </c>
      <c r="B77" s="31" t="s">
        <v>80</v>
      </c>
      <c r="C77" s="50">
        <v>70000</v>
      </c>
      <c r="D77" s="50"/>
      <c r="E77" s="51"/>
      <c r="F77" s="51"/>
      <c r="G77" s="52"/>
      <c r="H77" s="51"/>
      <c r="I77" s="51"/>
      <c r="J77" s="51"/>
      <c r="K77" s="46">
        <v>68949.86</v>
      </c>
      <c r="L77" s="37">
        <f t="shared" si="4"/>
        <v>-1050.1399999999994</v>
      </c>
      <c r="M77" s="37">
        <f t="shared" si="5"/>
        <v>98.49980000000001</v>
      </c>
    </row>
    <row r="78" spans="1:13" ht="25.5" customHeight="1">
      <c r="A78" s="11">
        <v>72</v>
      </c>
      <c r="B78" s="41" t="s">
        <v>81</v>
      </c>
      <c r="C78" s="50">
        <v>70000</v>
      </c>
      <c r="D78" s="50"/>
      <c r="E78" s="51"/>
      <c r="F78" s="51"/>
      <c r="G78" s="52"/>
      <c r="H78" s="51"/>
      <c r="I78" s="51"/>
      <c r="J78" s="51"/>
      <c r="K78" s="46"/>
      <c r="L78" s="37">
        <f t="shared" si="4"/>
        <v>-70000</v>
      </c>
      <c r="M78" s="37">
        <f t="shared" si="5"/>
        <v>0</v>
      </c>
    </row>
    <row r="79" spans="1:13" ht="49.5">
      <c r="A79" s="11">
        <v>73</v>
      </c>
      <c r="B79" s="41" t="s">
        <v>82</v>
      </c>
      <c r="C79" s="50">
        <v>49000</v>
      </c>
      <c r="D79" s="50"/>
      <c r="E79" s="51"/>
      <c r="F79" s="51"/>
      <c r="G79" s="52"/>
      <c r="H79" s="51"/>
      <c r="I79" s="51"/>
      <c r="J79" s="51"/>
      <c r="K79" s="46"/>
      <c r="L79" s="37">
        <f t="shared" si="4"/>
        <v>-49000</v>
      </c>
      <c r="M79" s="37">
        <f t="shared" si="5"/>
        <v>0</v>
      </c>
    </row>
    <row r="80" spans="1:13" ht="33">
      <c r="A80" s="11">
        <v>74</v>
      </c>
      <c r="B80" s="41" t="s">
        <v>83</v>
      </c>
      <c r="C80" s="50">
        <v>115000</v>
      </c>
      <c r="D80" s="50"/>
      <c r="E80" s="51"/>
      <c r="F80" s="51"/>
      <c r="G80" s="52"/>
      <c r="H80" s="51"/>
      <c r="I80" s="51"/>
      <c r="J80" s="51"/>
      <c r="K80" s="46"/>
      <c r="L80" s="37">
        <f t="shared" si="4"/>
        <v>-115000</v>
      </c>
      <c r="M80" s="37">
        <f t="shared" si="5"/>
        <v>0</v>
      </c>
    </row>
    <row r="81" spans="1:13" ht="33">
      <c r="A81" s="11">
        <v>75</v>
      </c>
      <c r="B81" s="41" t="s">
        <v>84</v>
      </c>
      <c r="C81" s="50">
        <v>115000</v>
      </c>
      <c r="D81" s="50"/>
      <c r="E81" s="51"/>
      <c r="F81" s="51"/>
      <c r="G81" s="52"/>
      <c r="H81" s="51"/>
      <c r="I81" s="51"/>
      <c r="J81" s="51"/>
      <c r="K81" s="46"/>
      <c r="L81" s="37">
        <f t="shared" si="4"/>
        <v>-115000</v>
      </c>
      <c r="M81" s="37">
        <f t="shared" si="5"/>
        <v>0</v>
      </c>
    </row>
    <row r="82" spans="1:13" ht="18.75">
      <c r="A82" s="11">
        <v>76</v>
      </c>
      <c r="B82" s="39" t="s">
        <v>85</v>
      </c>
      <c r="C82" s="50">
        <v>60000</v>
      </c>
      <c r="D82" s="50"/>
      <c r="E82" s="51"/>
      <c r="F82" s="51"/>
      <c r="G82" s="52"/>
      <c r="H82" s="51"/>
      <c r="I82" s="51"/>
      <c r="J82" s="51"/>
      <c r="K82" s="46"/>
      <c r="L82" s="37">
        <f t="shared" si="4"/>
        <v>-60000</v>
      </c>
      <c r="M82" s="37">
        <f t="shared" si="5"/>
        <v>0</v>
      </c>
    </row>
    <row r="83" spans="1:13" ht="33">
      <c r="A83" s="11">
        <v>77</v>
      </c>
      <c r="B83" s="41" t="s">
        <v>86</v>
      </c>
      <c r="C83" s="50">
        <v>80000</v>
      </c>
      <c r="D83" s="50"/>
      <c r="E83" s="51"/>
      <c r="F83" s="51"/>
      <c r="G83" s="52"/>
      <c r="H83" s="51"/>
      <c r="I83" s="51"/>
      <c r="J83" s="51"/>
      <c r="K83" s="46"/>
      <c r="L83" s="37">
        <f t="shared" si="4"/>
        <v>-80000</v>
      </c>
      <c r="M83" s="37">
        <f t="shared" si="5"/>
        <v>0</v>
      </c>
    </row>
    <row r="84" spans="1:13" ht="18.75">
      <c r="A84" s="11">
        <v>78</v>
      </c>
      <c r="B84" s="41" t="s">
        <v>87</v>
      </c>
      <c r="C84" s="50">
        <v>129000</v>
      </c>
      <c r="D84" s="50"/>
      <c r="E84" s="51"/>
      <c r="F84" s="51"/>
      <c r="G84" s="52"/>
      <c r="H84" s="51"/>
      <c r="I84" s="51"/>
      <c r="J84" s="51"/>
      <c r="K84" s="46"/>
      <c r="L84" s="37">
        <f t="shared" si="4"/>
        <v>-129000</v>
      </c>
      <c r="M84" s="37">
        <f t="shared" si="5"/>
        <v>0</v>
      </c>
    </row>
    <row r="85" spans="1:13" ht="33">
      <c r="A85" s="11">
        <v>79</v>
      </c>
      <c r="B85" s="41" t="s">
        <v>88</v>
      </c>
      <c r="C85" s="50">
        <v>170000</v>
      </c>
      <c r="D85" s="50"/>
      <c r="E85" s="51"/>
      <c r="F85" s="51"/>
      <c r="G85" s="52"/>
      <c r="H85" s="51"/>
      <c r="I85" s="51"/>
      <c r="J85" s="51"/>
      <c r="K85" s="46"/>
      <c r="L85" s="37">
        <f t="shared" si="4"/>
        <v>-170000</v>
      </c>
      <c r="M85" s="37">
        <f t="shared" si="5"/>
        <v>0</v>
      </c>
    </row>
    <row r="86" spans="1:13" ht="18.75">
      <c r="A86" s="11">
        <v>80</v>
      </c>
      <c r="B86" s="39" t="s">
        <v>98</v>
      </c>
      <c r="C86" s="50">
        <v>130000</v>
      </c>
      <c r="D86" s="50"/>
      <c r="E86" s="51"/>
      <c r="F86" s="51"/>
      <c r="G86" s="52"/>
      <c r="H86" s="51"/>
      <c r="I86" s="51"/>
      <c r="J86" s="51"/>
      <c r="K86" s="46"/>
      <c r="L86" s="37">
        <f t="shared" si="4"/>
        <v>-130000</v>
      </c>
      <c r="M86" s="37">
        <f t="shared" si="5"/>
        <v>0</v>
      </c>
    </row>
    <row r="87" spans="1:13" ht="18.75">
      <c r="A87" s="11">
        <v>81</v>
      </c>
      <c r="B87" s="31" t="s">
        <v>89</v>
      </c>
      <c r="C87" s="50">
        <v>40000</v>
      </c>
      <c r="D87" s="50"/>
      <c r="E87" s="51"/>
      <c r="F87" s="51"/>
      <c r="G87" s="52"/>
      <c r="H87" s="51"/>
      <c r="I87" s="51"/>
      <c r="J87" s="51"/>
      <c r="K87" s="46">
        <v>40000</v>
      </c>
      <c r="L87" s="37">
        <f t="shared" si="4"/>
        <v>0</v>
      </c>
      <c r="M87" s="37">
        <f t="shared" si="5"/>
        <v>100</v>
      </c>
    </row>
    <row r="88" spans="1:13" ht="18.75">
      <c r="A88" s="11">
        <v>82</v>
      </c>
      <c r="B88" s="31" t="s">
        <v>90</v>
      </c>
      <c r="C88" s="50">
        <v>40000</v>
      </c>
      <c r="D88" s="50"/>
      <c r="E88" s="51"/>
      <c r="F88" s="51"/>
      <c r="G88" s="52"/>
      <c r="H88" s="51"/>
      <c r="I88" s="51"/>
      <c r="J88" s="51"/>
      <c r="K88" s="46">
        <v>40000</v>
      </c>
      <c r="L88" s="37">
        <f t="shared" si="4"/>
        <v>0</v>
      </c>
      <c r="M88" s="37">
        <f t="shared" si="5"/>
        <v>100</v>
      </c>
    </row>
    <row r="89" spans="1:13" ht="18.75">
      <c r="A89" s="11">
        <v>83</v>
      </c>
      <c r="B89" s="31" t="s">
        <v>91</v>
      </c>
      <c r="C89" s="50">
        <v>70000</v>
      </c>
      <c r="D89" s="50"/>
      <c r="E89" s="51"/>
      <c r="F89" s="51"/>
      <c r="G89" s="52"/>
      <c r="H89" s="51"/>
      <c r="I89" s="51"/>
      <c r="J89" s="51"/>
      <c r="K89" s="53">
        <f>68950-507.36</f>
        <v>68442.64</v>
      </c>
      <c r="L89" s="37">
        <f t="shared" si="4"/>
        <v>-1557.3600000000006</v>
      </c>
      <c r="M89" s="37">
        <f t="shared" si="5"/>
        <v>97.7752</v>
      </c>
    </row>
    <row r="90" spans="1:13" ht="18.75">
      <c r="A90" s="11">
        <v>84</v>
      </c>
      <c r="B90" s="31" t="s">
        <v>92</v>
      </c>
      <c r="C90" s="50">
        <v>40000</v>
      </c>
      <c r="D90" s="50"/>
      <c r="E90" s="51"/>
      <c r="F90" s="51"/>
      <c r="G90" s="52"/>
      <c r="H90" s="51"/>
      <c r="I90" s="51"/>
      <c r="J90" s="51"/>
      <c r="K90" s="53">
        <v>40000</v>
      </c>
      <c r="L90" s="37">
        <f t="shared" si="4"/>
        <v>0</v>
      </c>
      <c r="M90" s="37">
        <f t="shared" si="5"/>
        <v>100</v>
      </c>
    </row>
    <row r="91" spans="1:13" ht="33">
      <c r="A91" s="11">
        <v>85</v>
      </c>
      <c r="B91" s="41" t="s">
        <v>93</v>
      </c>
      <c r="C91" s="50">
        <v>80000</v>
      </c>
      <c r="D91" s="50"/>
      <c r="E91" s="51"/>
      <c r="F91" s="51"/>
      <c r="G91" s="52"/>
      <c r="H91" s="51"/>
      <c r="I91" s="51"/>
      <c r="J91" s="51"/>
      <c r="K91" s="36">
        <f>78799.27-188.55</f>
        <v>78610.72</v>
      </c>
      <c r="L91" s="37">
        <f t="shared" si="4"/>
        <v>-1389.2799999999988</v>
      </c>
      <c r="M91" s="37">
        <f t="shared" si="5"/>
        <v>98.2634</v>
      </c>
    </row>
    <row r="92" spans="1:13" ht="21.75" customHeight="1">
      <c r="A92" s="11">
        <v>86</v>
      </c>
      <c r="B92" s="41" t="s">
        <v>94</v>
      </c>
      <c r="C92" s="50">
        <v>139600</v>
      </c>
      <c r="D92" s="50"/>
      <c r="E92" s="51"/>
      <c r="F92" s="51"/>
      <c r="G92" s="52"/>
      <c r="H92" s="51"/>
      <c r="I92" s="51"/>
      <c r="J92" s="51"/>
      <c r="K92" s="50">
        <v>137494.51</v>
      </c>
      <c r="L92" s="37">
        <f t="shared" si="4"/>
        <v>-2105.4899999999907</v>
      </c>
      <c r="M92" s="37">
        <f t="shared" si="5"/>
        <v>98.49176934097422</v>
      </c>
    </row>
    <row r="93" spans="1:13" ht="18.75">
      <c r="A93" s="11">
        <v>87</v>
      </c>
      <c r="B93" s="31" t="s">
        <v>95</v>
      </c>
      <c r="C93" s="50">
        <v>50000</v>
      </c>
      <c r="D93" s="50"/>
      <c r="E93" s="51"/>
      <c r="F93" s="51"/>
      <c r="G93" s="52"/>
      <c r="H93" s="51"/>
      <c r="I93" s="51"/>
      <c r="J93" s="51"/>
      <c r="K93" s="46">
        <v>49249.93</v>
      </c>
      <c r="L93" s="37">
        <f t="shared" si="4"/>
        <v>-750.0699999999997</v>
      </c>
      <c r="M93" s="37">
        <f t="shared" si="5"/>
        <v>98.49986000000001</v>
      </c>
    </row>
    <row r="94" spans="1:13" ht="18.75">
      <c r="A94" s="11">
        <v>88</v>
      </c>
      <c r="B94" s="31" t="s">
        <v>96</v>
      </c>
      <c r="C94" s="50">
        <v>140000</v>
      </c>
      <c r="D94" s="50"/>
      <c r="E94" s="47"/>
      <c r="F94" s="47"/>
      <c r="G94" s="54"/>
      <c r="H94" s="47"/>
      <c r="I94" s="47"/>
      <c r="J94" s="47"/>
      <c r="K94" s="46"/>
      <c r="L94" s="37">
        <f t="shared" si="4"/>
        <v>-140000</v>
      </c>
      <c r="M94" s="37">
        <f t="shared" si="5"/>
        <v>0</v>
      </c>
    </row>
    <row r="95" spans="1:13" ht="18.75">
      <c r="A95" s="11">
        <v>89</v>
      </c>
      <c r="B95" s="31" t="s">
        <v>97</v>
      </c>
      <c r="C95" s="50">
        <v>56400</v>
      </c>
      <c r="D95" s="50"/>
      <c r="E95" s="47"/>
      <c r="F95" s="47"/>
      <c r="G95" s="54"/>
      <c r="H95" s="47"/>
      <c r="I95" s="47"/>
      <c r="J95" s="47"/>
      <c r="K95" s="46"/>
      <c r="L95" s="37">
        <f t="shared" si="4"/>
        <v>-56400</v>
      </c>
      <c r="M95" s="37">
        <f t="shared" si="5"/>
        <v>0</v>
      </c>
    </row>
    <row r="96" spans="1:13" ht="23.25" customHeight="1">
      <c r="A96" s="11">
        <v>90</v>
      </c>
      <c r="B96" s="55" t="s">
        <v>99</v>
      </c>
      <c r="C96" s="50">
        <v>30000</v>
      </c>
      <c r="D96" s="50"/>
      <c r="E96" s="47"/>
      <c r="F96" s="47"/>
      <c r="G96" s="54"/>
      <c r="H96" s="47"/>
      <c r="I96" s="47"/>
      <c r="J96" s="47"/>
      <c r="K96" s="46"/>
      <c r="L96" s="37">
        <f t="shared" si="4"/>
        <v>-30000</v>
      </c>
      <c r="M96" s="37">
        <f t="shared" si="5"/>
        <v>0</v>
      </c>
    </row>
    <row r="97" spans="1:13" ht="18.75">
      <c r="A97" s="11">
        <v>91</v>
      </c>
      <c r="B97" s="55" t="s">
        <v>100</v>
      </c>
      <c r="C97" s="50">
        <v>110000</v>
      </c>
      <c r="D97" s="50"/>
      <c r="E97" s="47"/>
      <c r="F97" s="47"/>
      <c r="G97" s="54"/>
      <c r="H97" s="47"/>
      <c r="I97" s="47"/>
      <c r="J97" s="47"/>
      <c r="K97" s="46"/>
      <c r="L97" s="37">
        <f t="shared" si="4"/>
        <v>-110000</v>
      </c>
      <c r="M97" s="37">
        <f t="shared" si="5"/>
        <v>0</v>
      </c>
    </row>
    <row r="98" spans="1:13" ht="33">
      <c r="A98" s="11">
        <v>92</v>
      </c>
      <c r="B98" s="55" t="s">
        <v>101</v>
      </c>
      <c r="C98" s="50">
        <v>16000</v>
      </c>
      <c r="D98" s="50"/>
      <c r="E98" s="47"/>
      <c r="F98" s="47"/>
      <c r="G98" s="54"/>
      <c r="H98" s="47"/>
      <c r="I98" s="47"/>
      <c r="J98" s="47"/>
      <c r="K98" s="50">
        <v>13477.23</v>
      </c>
      <c r="L98" s="37">
        <f t="shared" si="4"/>
        <v>-2522.7700000000004</v>
      </c>
      <c r="M98" s="37">
        <f t="shared" si="5"/>
        <v>84.2326875</v>
      </c>
    </row>
    <row r="99" spans="1:13" ht="33">
      <c r="A99" s="11">
        <v>93</v>
      </c>
      <c r="B99" s="55" t="s">
        <v>102</v>
      </c>
      <c r="C99" s="50">
        <v>11000</v>
      </c>
      <c r="D99" s="50"/>
      <c r="E99" s="47"/>
      <c r="F99" s="47"/>
      <c r="G99" s="54"/>
      <c r="H99" s="47"/>
      <c r="I99" s="47"/>
      <c r="J99" s="47"/>
      <c r="K99" s="50">
        <v>9812.36</v>
      </c>
      <c r="L99" s="37">
        <f t="shared" si="4"/>
        <v>-1187.6399999999994</v>
      </c>
      <c r="M99" s="37">
        <f t="shared" si="5"/>
        <v>89.20327272727273</v>
      </c>
    </row>
    <row r="100" spans="1:13" ht="38.25" customHeight="1">
      <c r="A100" s="11">
        <v>94</v>
      </c>
      <c r="B100" s="55" t="s">
        <v>103</v>
      </c>
      <c r="C100" s="50">
        <v>8000</v>
      </c>
      <c r="D100" s="50"/>
      <c r="E100" s="47"/>
      <c r="F100" s="47"/>
      <c r="G100" s="54"/>
      <c r="H100" s="47"/>
      <c r="I100" s="47"/>
      <c r="J100" s="47"/>
      <c r="K100" s="46"/>
      <c r="L100" s="37">
        <f t="shared" si="4"/>
        <v>-8000</v>
      </c>
      <c r="M100" s="37">
        <f t="shared" si="5"/>
        <v>0</v>
      </c>
    </row>
    <row r="101" spans="1:13" ht="18.75">
      <c r="A101" s="11">
        <v>95</v>
      </c>
      <c r="B101" s="56" t="s">
        <v>104</v>
      </c>
      <c r="C101" s="50">
        <v>40000</v>
      </c>
      <c r="D101" s="50"/>
      <c r="E101" s="47"/>
      <c r="F101" s="47"/>
      <c r="G101" s="54"/>
      <c r="H101" s="47"/>
      <c r="I101" s="47"/>
      <c r="J101" s="47"/>
      <c r="K101" s="46">
        <v>40000</v>
      </c>
      <c r="L101" s="37">
        <f t="shared" si="4"/>
        <v>0</v>
      </c>
      <c r="M101" s="37">
        <f t="shared" si="5"/>
        <v>100</v>
      </c>
    </row>
    <row r="102" spans="1:13" ht="18.75">
      <c r="A102" s="11">
        <v>96</v>
      </c>
      <c r="B102" s="55" t="s">
        <v>105</v>
      </c>
      <c r="C102" s="50">
        <v>26000</v>
      </c>
      <c r="D102" s="50"/>
      <c r="E102" s="47"/>
      <c r="F102" s="47"/>
      <c r="G102" s="54"/>
      <c r="H102" s="47"/>
      <c r="I102" s="47"/>
      <c r="J102" s="47"/>
      <c r="K102" s="46"/>
      <c r="L102" s="37">
        <f t="shared" si="4"/>
        <v>-26000</v>
      </c>
      <c r="M102" s="37">
        <f t="shared" si="5"/>
        <v>0</v>
      </c>
    </row>
    <row r="103" spans="1:13" ht="18.75">
      <c r="A103" s="11">
        <v>97</v>
      </c>
      <c r="B103" s="55" t="s">
        <v>106</v>
      </c>
      <c r="C103" s="50">
        <v>80000</v>
      </c>
      <c r="D103" s="50"/>
      <c r="E103" s="47"/>
      <c r="F103" s="47"/>
      <c r="G103" s="54"/>
      <c r="H103" s="47"/>
      <c r="I103" s="47"/>
      <c r="J103" s="47"/>
      <c r="K103" s="46">
        <v>78800</v>
      </c>
      <c r="L103" s="37">
        <f t="shared" si="4"/>
        <v>-1200</v>
      </c>
      <c r="M103" s="37">
        <f t="shared" si="5"/>
        <v>98.5</v>
      </c>
    </row>
    <row r="104" spans="1:13" ht="18.75">
      <c r="A104" s="11">
        <v>98</v>
      </c>
      <c r="B104" s="55" t="s">
        <v>107</v>
      </c>
      <c r="C104" s="50">
        <v>62000</v>
      </c>
      <c r="D104" s="50"/>
      <c r="E104" s="47"/>
      <c r="F104" s="47"/>
      <c r="G104" s="54"/>
      <c r="H104" s="47"/>
      <c r="I104" s="47"/>
      <c r="J104" s="47"/>
      <c r="K104" s="46"/>
      <c r="L104" s="37">
        <f t="shared" si="4"/>
        <v>-62000</v>
      </c>
      <c r="M104" s="37">
        <f t="shared" si="5"/>
        <v>0</v>
      </c>
    </row>
    <row r="105" spans="1:13" ht="18.75">
      <c r="A105" s="15"/>
      <c r="B105" s="61" t="s">
        <v>114</v>
      </c>
      <c r="C105" s="19">
        <f>SUM(C7:C104)</f>
        <v>10970634</v>
      </c>
      <c r="D105" s="19">
        <f>SUM(D7:D95)</f>
        <v>3370134</v>
      </c>
      <c r="E105" s="18"/>
      <c r="F105" s="18"/>
      <c r="G105" s="20">
        <f>SUM(G7:G95)</f>
        <v>300000</v>
      </c>
      <c r="H105" s="21">
        <f>SUM(H7:H95)</f>
        <v>500000</v>
      </c>
      <c r="I105" s="21">
        <f>SUM(I7:I95)</f>
        <v>1365000</v>
      </c>
      <c r="J105" s="21">
        <f>SUM(J7:J95)</f>
        <v>1205134</v>
      </c>
      <c r="K105" s="17">
        <f>SUM(K7:K104)</f>
        <v>6999916.419999998</v>
      </c>
      <c r="L105" s="16">
        <f t="shared" si="4"/>
        <v>-3970717.580000002</v>
      </c>
      <c r="M105" s="16">
        <f t="shared" si="5"/>
        <v>63.80594248244904</v>
      </c>
    </row>
  </sheetData>
  <sheetProtection/>
  <mergeCells count="8">
    <mergeCell ref="L4:L5"/>
    <mergeCell ref="M4:M5"/>
    <mergeCell ref="A1:M1"/>
    <mergeCell ref="A4:A5"/>
    <mergeCell ref="B4:B5"/>
    <mergeCell ref="C4:C5"/>
    <mergeCell ref="E4:J4"/>
    <mergeCell ref="K4:K5"/>
  </mergeCells>
  <printOptions/>
  <pageMargins left="0" right="0" top="0" bottom="0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2020-10-06T08:20:23Z</cp:lastPrinted>
  <dcterms:created xsi:type="dcterms:W3CDTF">1996-10-08T23:32:33Z</dcterms:created>
  <dcterms:modified xsi:type="dcterms:W3CDTF">2020-10-15T10:35:12Z</dcterms:modified>
  <cp:category/>
  <cp:version/>
  <cp:contentType/>
  <cp:contentStatus/>
</cp:coreProperties>
</file>