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<sst xmlns="http://schemas.openxmlformats.org/spreadsheetml/2006/main" count="107" uniqueCount="84">
  <si>
    <t>Назва видатків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</si>
  <si>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</si>
  <si>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</si>
  <si>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</si>
  <si>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</si>
  <si>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</si>
  <si>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</si>
  <si>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</si>
  <si>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</si>
  <si>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</si>
  <si>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листопад</t>
  </si>
  <si>
    <t>грудень</t>
  </si>
  <si>
    <t>жовтень</t>
  </si>
  <si>
    <t xml:space="preserve">2016 рік                 </t>
  </si>
  <si>
    <t>% виконання</t>
  </si>
  <si>
    <t>грн.</t>
  </si>
  <si>
    <t>КЕКВ</t>
  </si>
  <si>
    <t>пров. Залізничників, 10</t>
  </si>
  <si>
    <t>вул. Поштова, 4</t>
  </si>
  <si>
    <t xml:space="preserve"> </t>
  </si>
  <si>
    <t xml:space="preserve"> Всього </t>
  </si>
  <si>
    <t>КПКВ 7650 "Проведення експерної грошової оцінки земельної ділянки чи права на неї"</t>
  </si>
  <si>
    <t>КПКВ 6011 "Експлуатація  та технічне обслуговування  житлового фонду"</t>
  </si>
  <si>
    <t>КПКВ 6015 "Забезпечення надійної та безперебійної експлуатації ліфтів"</t>
  </si>
  <si>
    <t>КПКВ 6030 "Організація благоустрою населених пунктів"</t>
  </si>
  <si>
    <t>КПКВ 7310 " Будііництво об"єктів житлово-комунального господарства"</t>
  </si>
  <si>
    <t>КПКВ 7461 "Утримання та розвиток автомобільних доріг та дорожньої інфраструктури  за рахунок коштів місцевого бюджету"</t>
  </si>
  <si>
    <t>Технічне переоснащення ЗТП-9 КП "Павлоград - Світло"</t>
  </si>
  <si>
    <t>Реконстркція скверу Шевченка в м. Павлоград</t>
  </si>
  <si>
    <t>Реконструкція системи теплопостачання мікрорайонів "Північний", "Західний", "Новий"  м. Павлоград, локальна система №1, мкр. "Північний". Котельня №</t>
  </si>
  <si>
    <t xml:space="preserve">Реконструкція пров. Голубицького </t>
  </si>
  <si>
    <t xml:space="preserve">Проведення експерної грошової оцінки землевпорядної документації звіту про експертну грошову оцінку вартості земельної ділянки для продажу </t>
  </si>
  <si>
    <t>Капітальний ремонт кабельних ліній Гагаріна,36</t>
  </si>
  <si>
    <t>Капітальний ремонт покрівлі житлового будинку по вул. Дніпровська, 579 (проєкт)</t>
  </si>
  <si>
    <t>3131</t>
  </si>
  <si>
    <t>Експертна оцінка технічного стану ліфтів</t>
  </si>
  <si>
    <t xml:space="preserve">Придбання дитячо-спортивних майданчиків </t>
  </si>
  <si>
    <t xml:space="preserve">Придбання павільйонів на зупинки громадського транспорту </t>
  </si>
  <si>
    <t xml:space="preserve">Придбання тримерів  КП "Затишне місто" </t>
  </si>
  <si>
    <t xml:space="preserve">Придбання  саджанців дерев  та кущів  КП"Затишне місто" </t>
  </si>
  <si>
    <t>Придбання газонокосарок</t>
  </si>
  <si>
    <t xml:space="preserve">Будівництво напірного каналізаційного колектору від КНС – 1 (ПХЗ) до очисних споруд  Коригування </t>
  </si>
  <si>
    <t>Будівництво вузлів обліку на ВНС майданчик №4 комунального підприємства "Павлоградводоканал", Дніпропетровська область, Павлоградський район, с. Малоолександрівка, вул. Островського, 2, коригування кошторисної частини робочого проєкту</t>
  </si>
  <si>
    <t>Реконструкція фонтану на Соборній площі</t>
  </si>
  <si>
    <t>Капітальний ремонт доріг: вул. Преображенська, 2</t>
  </si>
  <si>
    <t>пішохідної доріжки по провул. Дніпровський</t>
  </si>
  <si>
    <t>вул. Шутя</t>
  </si>
  <si>
    <t xml:space="preserve"> частини вул. Шевченка (від вул. Центральна до вул. Харківська) </t>
  </si>
  <si>
    <t xml:space="preserve"> площі Соборна (перерахунок проєкту)</t>
  </si>
  <si>
    <t>Реконструкція доріг : між вул. Західнодонбаська, 24 та вул. Комарова, 15 Коригування ПКД</t>
  </si>
  <si>
    <t xml:space="preserve">План на 9 міс.  2020 рік </t>
  </si>
  <si>
    <t>Виконано за  9 міс.  2020 рік</t>
  </si>
  <si>
    <t>Придбання ігрових елементів</t>
  </si>
  <si>
    <t>Придбання альтанки</t>
  </si>
  <si>
    <t xml:space="preserve">Капітальний ремонт внутрішньобудинкової дороги по вул. Комарова, 9,11 </t>
  </si>
  <si>
    <t>Капітальний ремонт внутрішньоквартальної дороги по вул. Можайського, 10, вул. Підгірна,1 та вул. Підгірна, 5</t>
  </si>
  <si>
    <t>Капітальний ремонт внутрішньоквартальної дороги на вул. Дніпровська, 563, 565</t>
  </si>
  <si>
    <t>Капітальний ремонт внутрішньобудинкової дороги по вул. Дніпровська, 133</t>
  </si>
  <si>
    <t xml:space="preserve">Капітальний ремонт внутрішньоквартальної дороги від будинку №10 на вул. Гагаріна до будинку №14 на вул. Балашовська </t>
  </si>
  <si>
    <t>Капітальний ремонт прибудинкової дороги з влаштуванням зливової каналізації по вул. Соборна, 121</t>
  </si>
  <si>
    <t>Капітальний ремонт частини вул. Світличної Ганни (від вул. Центральна до вул. Успенська)</t>
  </si>
  <si>
    <t>3132</t>
  </si>
  <si>
    <t>Реконструкція світлофорного об"єкту на перехресті вул. Шевченка-Центральна- Горького</t>
  </si>
  <si>
    <t>Реконструкція світлофорного об"єкту на перехресті вул. Полтавська- Дніпровська</t>
  </si>
  <si>
    <t>Реконструкція дороги по вул. Центральна</t>
  </si>
  <si>
    <t xml:space="preserve">Будівництво світлофорного об'єкту на перехресті вул. Успенська та вул. Соборна </t>
  </si>
  <si>
    <t>КПКВ 1219770 " Інші субвенції "</t>
  </si>
  <si>
    <t>Капремонт площі Соборна (співфінансування )</t>
  </si>
  <si>
    <t>Капітальний ремонт внутрішньобудинкових електричних мереж  гуртожитків по вул. Промислова, 9/1, Паркова,10</t>
  </si>
  <si>
    <t>Будівництво (встановлення) пам'ятного знаку  загиблим учасникам АТО по вул. Центральна біля будівлі №120 на вул. Шевченко</t>
  </si>
  <si>
    <t xml:space="preserve">Реконструкція мереж зовнішнього освітлення частини вул. Попова </t>
  </si>
  <si>
    <t xml:space="preserve">Капітальний ремонт дороги вздовж вул.Дніпровська (від. пр.Шахтобудівників до вул.Кооперативна) </t>
  </si>
  <si>
    <t>Капітальний ремонт  прибудинкової дороги вздовж будинків вул. Можайського, 8 та вул. Челюскінців,8  в м.Павлоград</t>
  </si>
  <si>
    <t>Капітальний ремонт  пішохідної доріжки на території парку ім. Комарова в м. Павлоград</t>
  </si>
  <si>
    <t>Реконструкція частини стадіону "Прометей"</t>
  </si>
  <si>
    <t>Придбання віброплити КП «Затишне місто»</t>
  </si>
  <si>
    <t>Аналіз  використання коштів бюджету розвитку по  галузі житлово-комунальне господарство за  9 місяців 2020 року</t>
  </si>
  <si>
    <t xml:space="preserve">Капітальний ремонт покрівлі житлового будинку по вул. Західнодонбаська, 47 </t>
  </si>
  <si>
    <t>Капітальний ремонт будинку сімейного типу по вул. Миру, 236 (проєкт)</t>
  </si>
  <si>
    <t>Капітальний ремонт будинку сімейного типу по пров. Річковий,6(проєкт)</t>
  </si>
  <si>
    <t xml:space="preserve">Співфінансування капітального ремонту  покрівлі будинку по вул. Преображенська,4 (за результатами конкурсу) </t>
  </si>
  <si>
    <t xml:space="preserve">Співфінансування капітального ремонту ліфта пасажирського в  житловому будинку по вул. Полтавська, 93 (за результатами конкурсу) </t>
  </si>
  <si>
    <t>КПКВ 1219363 "Виконання інвестиційних проєктів  "</t>
  </si>
  <si>
    <t>Разом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</si>
</sst>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 shrinkToFit="1"/>
    </xf>
    <xf numFmtId="3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0" fontId="28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justify"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6" fillId="24" borderId="10" xfId="0" applyFont="1" applyFill="1" applyBorder="1" applyAlignment="1">
      <alignment horizontal="justify" vertical="center" wrapText="1"/>
    </xf>
    <xf numFmtId="181" fontId="26" fillId="0" borderId="10" xfId="0" applyNumberFormat="1" applyFont="1" applyFill="1" applyBorder="1" applyAlignment="1">
      <alignment horizontal="center" vertical="center"/>
    </xf>
    <xf numFmtId="181" fontId="25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justify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" fontId="26" fillId="24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="89" zoomScaleNormal="89" zoomScaleSheetLayoutView="70" zoomScalePageLayoutView="0" workbookViewId="0" topLeftCell="A1">
      <selection activeCell="AC76" sqref="AC76"/>
    </sheetView>
  </sheetViews>
  <sheetFormatPr defaultColWidth="8.875" defaultRowHeight="12.75"/>
  <cols>
    <col min="1" max="1" width="16.625" style="1" customWidth="1"/>
    <col min="2" max="2" width="94.875" style="2" customWidth="1"/>
    <col min="3" max="3" width="16.625" style="3" hidden="1" customWidth="1"/>
    <col min="4" max="4" width="17.00390625" style="3" hidden="1" customWidth="1"/>
    <col min="5" max="5" width="17.25390625" style="3" hidden="1" customWidth="1"/>
    <col min="6" max="6" width="14.125" style="3" hidden="1" customWidth="1"/>
    <col min="7" max="7" width="23.375" style="3" customWidth="1"/>
    <col min="8" max="8" width="16.75390625" style="3" hidden="1" customWidth="1"/>
    <col min="9" max="9" width="16.875" style="3" hidden="1" customWidth="1"/>
    <col min="10" max="11" width="14.125" style="3" hidden="1" customWidth="1"/>
    <col min="12" max="12" width="14.75390625" style="3" hidden="1" customWidth="1"/>
    <col min="13" max="13" width="14.625" style="3" hidden="1" customWidth="1"/>
    <col min="14" max="14" width="14.125" style="3" hidden="1" customWidth="1"/>
    <col min="15" max="15" width="16.25390625" style="3" hidden="1" customWidth="1"/>
    <col min="16" max="16" width="14.375" style="3" hidden="1" customWidth="1"/>
    <col min="17" max="17" width="22.375" style="2" customWidth="1"/>
    <col min="18" max="18" width="13.625" style="2" customWidth="1"/>
    <col min="19" max="20" width="8.875" style="2" hidden="1" customWidth="1"/>
    <col min="21" max="21" width="0.2421875" style="2" hidden="1" customWidth="1"/>
    <col min="22" max="24" width="8.875" style="2" hidden="1" customWidth="1"/>
    <col min="25" max="25" width="0.2421875" style="2" hidden="1" customWidth="1"/>
    <col min="26" max="26" width="8.875" style="2" hidden="1" customWidth="1"/>
    <col min="27" max="16384" width="8.875" style="2" customWidth="1"/>
  </cols>
  <sheetData>
    <row r="1" spans="1:18" s="11" customFormat="1" ht="22.5" customHeight="1">
      <c r="A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11">
        <v>18</v>
      </c>
    </row>
    <row r="2" spans="1:18" s="11" customFormat="1" ht="34.5" customHeight="1">
      <c r="A2" s="71" t="s">
        <v>76</v>
      </c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3"/>
    </row>
    <row r="3" spans="1:18" s="11" customFormat="1" ht="27" customHeight="1">
      <c r="A3" s="13"/>
      <c r="B3" s="14"/>
      <c r="C3" s="1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6" t="s">
        <v>15</v>
      </c>
    </row>
    <row r="4" spans="1:18" s="11" customFormat="1" ht="99.75" customHeight="1">
      <c r="A4" s="17" t="s">
        <v>16</v>
      </c>
      <c r="B4" s="17" t="s">
        <v>0</v>
      </c>
      <c r="C4" s="18" t="s">
        <v>13</v>
      </c>
      <c r="D4" s="19" t="s">
        <v>1</v>
      </c>
      <c r="E4" s="19" t="s">
        <v>2</v>
      </c>
      <c r="F4" s="19" t="s">
        <v>3</v>
      </c>
      <c r="G4" s="19" t="s">
        <v>50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12</v>
      </c>
      <c r="O4" s="19" t="s">
        <v>10</v>
      </c>
      <c r="P4" s="19" t="s">
        <v>11</v>
      </c>
      <c r="Q4" s="75" t="s">
        <v>51</v>
      </c>
      <c r="R4" s="75" t="s">
        <v>14</v>
      </c>
    </row>
    <row r="5" spans="1:18" s="11" customFormat="1" ht="31.5" customHeight="1">
      <c r="A5" s="63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0" s="11" customFormat="1" ht="56.25">
      <c r="A6" s="21" t="s">
        <v>34</v>
      </c>
      <c r="B6" s="26" t="s">
        <v>32</v>
      </c>
      <c r="C6" s="22" t="s">
        <v>17</v>
      </c>
      <c r="D6" s="19"/>
      <c r="E6" s="19"/>
      <c r="F6" s="19"/>
      <c r="G6" s="19">
        <v>549000</v>
      </c>
      <c r="H6" s="19"/>
      <c r="I6" s="19"/>
      <c r="J6" s="19"/>
      <c r="K6" s="19"/>
      <c r="L6" s="19"/>
      <c r="M6" s="19"/>
      <c r="N6" s="19"/>
      <c r="O6" s="19"/>
      <c r="P6" s="19"/>
      <c r="Q6" s="45">
        <f>195685+350748.58</f>
        <v>546433.5800000001</v>
      </c>
      <c r="R6" s="56">
        <f aca="true" t="shared" si="0" ref="R6:R25">Q6*100/G6</f>
        <v>99.5325282331512</v>
      </c>
      <c r="T6" s="11" t="s">
        <v>19</v>
      </c>
    </row>
    <row r="7" spans="1:18" s="11" customFormat="1" ht="37.5">
      <c r="A7" s="21" t="s">
        <v>34</v>
      </c>
      <c r="B7" s="46" t="s">
        <v>68</v>
      </c>
      <c r="C7" s="22" t="s">
        <v>18</v>
      </c>
      <c r="D7" s="19"/>
      <c r="E7" s="19"/>
      <c r="F7" s="19"/>
      <c r="G7" s="42">
        <v>1771000</v>
      </c>
      <c r="H7" s="19"/>
      <c r="I7" s="19"/>
      <c r="J7" s="19"/>
      <c r="K7" s="19"/>
      <c r="L7" s="19"/>
      <c r="M7" s="19"/>
      <c r="N7" s="19"/>
      <c r="O7" s="19"/>
      <c r="P7" s="19"/>
      <c r="Q7" s="48">
        <f>385487+486832.51+256132.8</f>
        <v>1128452.31</v>
      </c>
      <c r="R7" s="56">
        <f t="shared" si="0"/>
        <v>63.71836871823828</v>
      </c>
    </row>
    <row r="8" spans="1:18" s="11" customFormat="1" ht="37.5">
      <c r="A8" s="21" t="s">
        <v>34</v>
      </c>
      <c r="B8" s="46" t="s">
        <v>33</v>
      </c>
      <c r="C8" s="22"/>
      <c r="D8" s="19"/>
      <c r="E8" s="19"/>
      <c r="F8" s="19"/>
      <c r="G8" s="42">
        <v>20000</v>
      </c>
      <c r="H8" s="19"/>
      <c r="I8" s="19"/>
      <c r="J8" s="19"/>
      <c r="K8" s="19"/>
      <c r="L8" s="19"/>
      <c r="M8" s="19"/>
      <c r="N8" s="19"/>
      <c r="O8" s="19"/>
      <c r="P8" s="19"/>
      <c r="Q8" s="19">
        <v>19105</v>
      </c>
      <c r="R8" s="56">
        <f t="shared" si="0"/>
        <v>95.525</v>
      </c>
    </row>
    <row r="9" spans="1:18" s="11" customFormat="1" ht="18.75">
      <c r="A9" s="21" t="s">
        <v>34</v>
      </c>
      <c r="B9" s="26" t="s">
        <v>77</v>
      </c>
      <c r="C9" s="22"/>
      <c r="D9" s="19"/>
      <c r="E9" s="19"/>
      <c r="F9" s="19"/>
      <c r="G9" s="42">
        <v>15000</v>
      </c>
      <c r="H9" s="19"/>
      <c r="I9" s="19"/>
      <c r="J9" s="19"/>
      <c r="K9" s="19"/>
      <c r="L9" s="19"/>
      <c r="M9" s="19"/>
      <c r="N9" s="19"/>
      <c r="O9" s="19"/>
      <c r="P9" s="19"/>
      <c r="Q9" s="19">
        <v>0</v>
      </c>
      <c r="R9" s="56">
        <f t="shared" si="0"/>
        <v>0</v>
      </c>
    </row>
    <row r="10" spans="1:18" s="11" customFormat="1" ht="18.75">
      <c r="A10" s="21" t="s">
        <v>34</v>
      </c>
      <c r="B10" s="26" t="s">
        <v>78</v>
      </c>
      <c r="C10" s="22"/>
      <c r="D10" s="19"/>
      <c r="E10" s="19"/>
      <c r="F10" s="19"/>
      <c r="G10" s="42">
        <v>5000</v>
      </c>
      <c r="H10" s="19"/>
      <c r="I10" s="19"/>
      <c r="J10" s="19"/>
      <c r="K10" s="19"/>
      <c r="L10" s="19"/>
      <c r="M10" s="19"/>
      <c r="N10" s="19"/>
      <c r="O10" s="19"/>
      <c r="P10" s="19"/>
      <c r="Q10" s="19">
        <v>5000</v>
      </c>
      <c r="R10" s="56">
        <f t="shared" si="0"/>
        <v>100</v>
      </c>
    </row>
    <row r="11" spans="1:18" s="11" customFormat="1" ht="18.75">
      <c r="A11" s="21" t="s">
        <v>34</v>
      </c>
      <c r="B11" s="26" t="s">
        <v>79</v>
      </c>
      <c r="C11" s="22"/>
      <c r="D11" s="19"/>
      <c r="E11" s="19"/>
      <c r="F11" s="19"/>
      <c r="G11" s="42">
        <v>15000</v>
      </c>
      <c r="H11" s="19"/>
      <c r="I11" s="19"/>
      <c r="J11" s="19"/>
      <c r="K11" s="19"/>
      <c r="L11" s="19"/>
      <c r="M11" s="19"/>
      <c r="N11" s="19"/>
      <c r="O11" s="19"/>
      <c r="P11" s="19"/>
      <c r="Q11" s="19">
        <v>15000</v>
      </c>
      <c r="R11" s="56">
        <f t="shared" si="0"/>
        <v>100</v>
      </c>
    </row>
    <row r="12" spans="1:18" s="11" customFormat="1" ht="37.5">
      <c r="A12" s="21" t="s">
        <v>34</v>
      </c>
      <c r="B12" s="26" t="s">
        <v>80</v>
      </c>
      <c r="C12" s="22"/>
      <c r="D12" s="19"/>
      <c r="E12" s="19"/>
      <c r="F12" s="19"/>
      <c r="G12" s="42">
        <v>500000</v>
      </c>
      <c r="H12" s="19"/>
      <c r="I12" s="19"/>
      <c r="J12" s="19"/>
      <c r="K12" s="19"/>
      <c r="L12" s="19"/>
      <c r="M12" s="19"/>
      <c r="N12" s="19"/>
      <c r="O12" s="19"/>
      <c r="P12" s="19"/>
      <c r="Q12" s="19">
        <v>0</v>
      </c>
      <c r="R12" s="56">
        <f t="shared" si="0"/>
        <v>0</v>
      </c>
    </row>
    <row r="13" spans="1:18" s="11" customFormat="1" ht="27" customHeight="1">
      <c r="A13" s="28"/>
      <c r="B13" s="69" t="s">
        <v>20</v>
      </c>
      <c r="C13" s="69"/>
      <c r="D13" s="29"/>
      <c r="E13" s="29"/>
      <c r="F13" s="29"/>
      <c r="G13" s="30">
        <f>SUM(G6:G12)</f>
        <v>2875000</v>
      </c>
      <c r="H13" s="30"/>
      <c r="I13" s="30"/>
      <c r="J13" s="30"/>
      <c r="K13" s="30"/>
      <c r="L13" s="30"/>
      <c r="M13" s="30"/>
      <c r="N13" s="30"/>
      <c r="O13" s="30"/>
      <c r="P13" s="30"/>
      <c r="Q13" s="30">
        <f>SUM(Q6:Q12)</f>
        <v>1713990.8900000001</v>
      </c>
      <c r="R13" s="23">
        <f t="shared" si="0"/>
        <v>59.61707443478261</v>
      </c>
    </row>
    <row r="14" spans="1:18" s="11" customFormat="1" ht="18.75">
      <c r="A14" s="63" t="s">
        <v>23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s="11" customFormat="1" ht="18.75">
      <c r="A15" s="17">
        <v>3131</v>
      </c>
      <c r="B15" s="25" t="s">
        <v>35</v>
      </c>
      <c r="C15" s="31"/>
      <c r="D15" s="31"/>
      <c r="E15" s="31"/>
      <c r="F15" s="31"/>
      <c r="G15" s="42">
        <v>140000</v>
      </c>
      <c r="H15" s="42"/>
      <c r="I15" s="42"/>
      <c r="J15" s="42"/>
      <c r="K15" s="42"/>
      <c r="L15" s="42"/>
      <c r="M15" s="42"/>
      <c r="N15" s="42"/>
      <c r="O15" s="42"/>
      <c r="P15" s="42"/>
      <c r="Q15" s="51">
        <v>136818.2</v>
      </c>
      <c r="R15" s="56">
        <f t="shared" si="0"/>
        <v>97.72728571428573</v>
      </c>
    </row>
    <row r="16" spans="1:18" s="11" customFormat="1" ht="37.5">
      <c r="A16" s="17">
        <v>3131</v>
      </c>
      <c r="B16" s="25" t="s">
        <v>81</v>
      </c>
      <c r="C16" s="31"/>
      <c r="D16" s="31"/>
      <c r="E16" s="31"/>
      <c r="F16" s="31"/>
      <c r="G16" s="42">
        <v>213560</v>
      </c>
      <c r="H16" s="42"/>
      <c r="I16" s="42"/>
      <c r="J16" s="42"/>
      <c r="K16" s="42"/>
      <c r="L16" s="42"/>
      <c r="M16" s="42"/>
      <c r="N16" s="42"/>
      <c r="O16" s="42"/>
      <c r="P16" s="42"/>
      <c r="Q16" s="42">
        <v>0</v>
      </c>
      <c r="R16" s="56">
        <v>0</v>
      </c>
    </row>
    <row r="17" spans="1:18" s="11" customFormat="1" ht="18.75">
      <c r="A17" s="28"/>
      <c r="B17" s="69" t="s">
        <v>20</v>
      </c>
      <c r="C17" s="69"/>
      <c r="D17" s="29"/>
      <c r="E17" s="29"/>
      <c r="F17" s="29"/>
      <c r="G17" s="30">
        <f>SUM(G15:G16)</f>
        <v>353560</v>
      </c>
      <c r="H17" s="30"/>
      <c r="I17" s="30"/>
      <c r="J17" s="30"/>
      <c r="K17" s="30"/>
      <c r="L17" s="30"/>
      <c r="M17" s="30"/>
      <c r="N17" s="30"/>
      <c r="O17" s="30"/>
      <c r="P17" s="30"/>
      <c r="Q17" s="52">
        <f>SUM(Q15:Q15)</f>
        <v>136818.2</v>
      </c>
      <c r="R17" s="24">
        <f t="shared" si="0"/>
        <v>38.69730738771355</v>
      </c>
    </row>
    <row r="18" spans="1:18" s="11" customFormat="1" ht="18.75">
      <c r="A18" s="63" t="s">
        <v>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11" customFormat="1" ht="18.75">
      <c r="A19" s="17">
        <v>3110</v>
      </c>
      <c r="B19" s="47" t="s">
        <v>36</v>
      </c>
      <c r="C19" s="20"/>
      <c r="D19" s="20"/>
      <c r="E19" s="20"/>
      <c r="F19" s="20"/>
      <c r="G19" s="17">
        <v>375000</v>
      </c>
      <c r="H19" s="20"/>
      <c r="I19" s="20"/>
      <c r="J19" s="20"/>
      <c r="K19" s="20"/>
      <c r="L19" s="20"/>
      <c r="M19" s="20"/>
      <c r="N19" s="20"/>
      <c r="O19" s="20"/>
      <c r="P19" s="20"/>
      <c r="Q19" s="29">
        <v>185318</v>
      </c>
      <c r="R19" s="56">
        <f t="shared" si="0"/>
        <v>49.41813333333333</v>
      </c>
    </row>
    <row r="20" spans="1:18" s="11" customFormat="1" ht="18.75">
      <c r="A20" s="17">
        <v>3110</v>
      </c>
      <c r="B20" s="47" t="s">
        <v>37</v>
      </c>
      <c r="C20" s="20"/>
      <c r="D20" s="20"/>
      <c r="E20" s="20"/>
      <c r="F20" s="20"/>
      <c r="G20" s="17">
        <f>140000+49000</f>
        <v>189000</v>
      </c>
      <c r="H20" s="20"/>
      <c r="I20" s="20"/>
      <c r="J20" s="20"/>
      <c r="K20" s="20"/>
      <c r="L20" s="20"/>
      <c r="M20" s="20"/>
      <c r="N20" s="20"/>
      <c r="O20" s="20"/>
      <c r="P20" s="20"/>
      <c r="Q20" s="29">
        <f>140000+49000</f>
        <v>189000</v>
      </c>
      <c r="R20" s="56">
        <f t="shared" si="0"/>
        <v>100</v>
      </c>
    </row>
    <row r="21" spans="1:18" s="11" customFormat="1" ht="18.75">
      <c r="A21" s="17">
        <v>3110</v>
      </c>
      <c r="B21" s="47" t="s">
        <v>52</v>
      </c>
      <c r="C21" s="20"/>
      <c r="D21" s="20"/>
      <c r="E21" s="20"/>
      <c r="F21" s="20"/>
      <c r="G21" s="17">
        <v>113075</v>
      </c>
      <c r="H21" s="20"/>
      <c r="I21" s="20"/>
      <c r="J21" s="20"/>
      <c r="K21" s="20"/>
      <c r="L21" s="20"/>
      <c r="M21" s="20"/>
      <c r="N21" s="20"/>
      <c r="O21" s="20"/>
      <c r="P21" s="20"/>
      <c r="Q21" s="29">
        <v>0</v>
      </c>
      <c r="R21" s="56">
        <v>0</v>
      </c>
    </row>
    <row r="22" spans="1:18" s="11" customFormat="1" ht="18.75">
      <c r="A22" s="17">
        <v>3110</v>
      </c>
      <c r="B22" s="47" t="s">
        <v>53</v>
      </c>
      <c r="C22" s="20"/>
      <c r="D22" s="20"/>
      <c r="E22" s="20"/>
      <c r="F22" s="20"/>
      <c r="G22" s="17">
        <v>19000</v>
      </c>
      <c r="H22" s="20"/>
      <c r="I22" s="20"/>
      <c r="J22" s="20"/>
      <c r="K22" s="20"/>
      <c r="L22" s="20"/>
      <c r="M22" s="20"/>
      <c r="N22" s="20"/>
      <c r="O22" s="20"/>
      <c r="P22" s="20"/>
      <c r="Q22" s="29">
        <v>19000</v>
      </c>
      <c r="R22" s="56">
        <f t="shared" si="0"/>
        <v>100</v>
      </c>
    </row>
    <row r="23" spans="1:18" s="11" customFormat="1" ht="18.75">
      <c r="A23" s="17">
        <v>3210</v>
      </c>
      <c r="B23" s="26" t="s">
        <v>27</v>
      </c>
      <c r="C23" s="17"/>
      <c r="D23" s="17"/>
      <c r="E23" s="17"/>
      <c r="F23" s="17"/>
      <c r="G23" s="42">
        <v>65374</v>
      </c>
      <c r="H23" s="30"/>
      <c r="I23" s="30"/>
      <c r="J23" s="30"/>
      <c r="K23" s="30"/>
      <c r="L23" s="30"/>
      <c r="M23" s="30"/>
      <c r="N23" s="30"/>
      <c r="O23" s="30"/>
      <c r="P23" s="30"/>
      <c r="Q23" s="45">
        <v>26741.77</v>
      </c>
      <c r="R23" s="42">
        <f t="shared" si="0"/>
        <v>40.90581882705663</v>
      </c>
    </row>
    <row r="24" spans="1:18" s="11" customFormat="1" ht="18.75">
      <c r="A24" s="17">
        <v>3210</v>
      </c>
      <c r="B24" s="26" t="s">
        <v>38</v>
      </c>
      <c r="C24" s="17"/>
      <c r="D24" s="17"/>
      <c r="E24" s="17"/>
      <c r="F24" s="17"/>
      <c r="G24" s="42">
        <v>65000</v>
      </c>
      <c r="H24" s="30"/>
      <c r="I24" s="30"/>
      <c r="J24" s="30"/>
      <c r="K24" s="30"/>
      <c r="L24" s="30"/>
      <c r="M24" s="30"/>
      <c r="N24" s="30"/>
      <c r="O24" s="30"/>
      <c r="P24" s="30"/>
      <c r="Q24" s="45">
        <v>57499</v>
      </c>
      <c r="R24" s="42">
        <f t="shared" si="0"/>
        <v>88.46</v>
      </c>
    </row>
    <row r="25" spans="1:18" s="11" customFormat="1" ht="18.75">
      <c r="A25" s="17">
        <v>3210</v>
      </c>
      <c r="B25" s="26" t="s">
        <v>39</v>
      </c>
      <c r="C25" s="17"/>
      <c r="D25" s="17"/>
      <c r="E25" s="17"/>
      <c r="F25" s="17"/>
      <c r="G25" s="42">
        <f>138000+60000</f>
        <v>198000</v>
      </c>
      <c r="H25" s="30"/>
      <c r="I25" s="30"/>
      <c r="J25" s="30"/>
      <c r="K25" s="30"/>
      <c r="L25" s="30"/>
      <c r="M25" s="30"/>
      <c r="N25" s="30"/>
      <c r="O25" s="30"/>
      <c r="P25" s="30"/>
      <c r="Q25" s="48">
        <f>49800+40000</f>
        <v>89800</v>
      </c>
      <c r="R25" s="42">
        <f t="shared" si="0"/>
        <v>45.35353535353536</v>
      </c>
    </row>
    <row r="26" spans="1:18" s="11" customFormat="1" ht="18.75">
      <c r="A26" s="17">
        <v>3210</v>
      </c>
      <c r="B26" s="26" t="s">
        <v>75</v>
      </c>
      <c r="C26" s="17"/>
      <c r="D26" s="17"/>
      <c r="E26" s="17"/>
      <c r="F26" s="17"/>
      <c r="G26" s="42">
        <f>50900-50900+62000</f>
        <v>62000</v>
      </c>
      <c r="H26" s="30"/>
      <c r="I26" s="30"/>
      <c r="J26" s="30"/>
      <c r="K26" s="30"/>
      <c r="L26" s="30"/>
      <c r="M26" s="30"/>
      <c r="N26" s="30"/>
      <c r="O26" s="30"/>
      <c r="P26" s="30"/>
      <c r="Q26" s="48">
        <v>0</v>
      </c>
      <c r="R26" s="42">
        <v>0</v>
      </c>
    </row>
    <row r="27" spans="1:18" s="11" customFormat="1" ht="18.75">
      <c r="A27" s="17">
        <v>3210</v>
      </c>
      <c r="B27" s="26" t="s">
        <v>40</v>
      </c>
      <c r="C27" s="17"/>
      <c r="D27" s="17"/>
      <c r="E27" s="17"/>
      <c r="F27" s="17"/>
      <c r="G27" s="42">
        <v>36400</v>
      </c>
      <c r="H27" s="30"/>
      <c r="I27" s="30"/>
      <c r="J27" s="30"/>
      <c r="K27" s="30"/>
      <c r="L27" s="30"/>
      <c r="M27" s="30"/>
      <c r="N27" s="30"/>
      <c r="O27" s="30"/>
      <c r="P27" s="30"/>
      <c r="Q27" s="48">
        <v>34898</v>
      </c>
      <c r="R27" s="42"/>
    </row>
    <row r="28" spans="1:21" s="11" customFormat="1" ht="18.75">
      <c r="A28" s="28"/>
      <c r="B28" s="69" t="s">
        <v>20</v>
      </c>
      <c r="C28" s="69"/>
      <c r="D28" s="29"/>
      <c r="E28" s="29"/>
      <c r="F28" s="29"/>
      <c r="G28" s="30">
        <f>SUM(G19:G27)</f>
        <v>1122849</v>
      </c>
      <c r="H28" s="30"/>
      <c r="I28" s="30"/>
      <c r="J28" s="30"/>
      <c r="K28" s="30"/>
      <c r="L28" s="30"/>
      <c r="M28" s="30"/>
      <c r="N28" s="30"/>
      <c r="O28" s="30"/>
      <c r="P28" s="30"/>
      <c r="Q28" s="30">
        <f>SUM(Q19:Q27)</f>
        <v>602256.77</v>
      </c>
      <c r="R28" s="24">
        <f>Q28*100/G28</f>
        <v>53.63648807631302</v>
      </c>
      <c r="U28" s="12"/>
    </row>
    <row r="29" spans="1:18" s="33" customFormat="1" ht="18.75">
      <c r="A29" s="63" t="s">
        <v>25</v>
      </c>
      <c r="B29" s="63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20" s="33" customFormat="1" ht="37.5">
      <c r="A30" s="17">
        <v>3122</v>
      </c>
      <c r="B30" s="25" t="s">
        <v>69</v>
      </c>
      <c r="C30" s="28"/>
      <c r="D30" s="28"/>
      <c r="E30" s="28"/>
      <c r="F30" s="28"/>
      <c r="G30" s="29">
        <v>50000</v>
      </c>
      <c r="H30" s="30"/>
      <c r="I30" s="30"/>
      <c r="J30" s="30"/>
      <c r="K30" s="30"/>
      <c r="L30" s="30"/>
      <c r="M30" s="30"/>
      <c r="N30" s="30"/>
      <c r="O30" s="30"/>
      <c r="P30" s="30"/>
      <c r="Q30" s="43">
        <v>0</v>
      </c>
      <c r="R30" s="44">
        <f aca="true" t="shared" si="1" ref="R30:R65">Q30*100/G30</f>
        <v>0</v>
      </c>
      <c r="T30" s="33" t="s">
        <v>19</v>
      </c>
    </row>
    <row r="31" spans="1:18" s="33" customFormat="1" ht="37.5">
      <c r="A31" s="17">
        <v>3122</v>
      </c>
      <c r="B31" s="50" t="s">
        <v>41</v>
      </c>
      <c r="C31" s="28"/>
      <c r="D31" s="28"/>
      <c r="E31" s="28"/>
      <c r="F31" s="28"/>
      <c r="G31" s="29">
        <v>50000</v>
      </c>
      <c r="H31" s="30"/>
      <c r="I31" s="30"/>
      <c r="J31" s="30"/>
      <c r="K31" s="30"/>
      <c r="L31" s="30"/>
      <c r="M31" s="30"/>
      <c r="N31" s="30"/>
      <c r="O31" s="30"/>
      <c r="P31" s="30"/>
      <c r="Q31" s="29">
        <v>49797.6</v>
      </c>
      <c r="R31" s="44">
        <f t="shared" si="1"/>
        <v>99.5952</v>
      </c>
    </row>
    <row r="32" spans="1:21" s="33" customFormat="1" ht="75">
      <c r="A32" s="17">
        <v>3122</v>
      </c>
      <c r="B32" s="50" t="s">
        <v>42</v>
      </c>
      <c r="C32" s="28"/>
      <c r="D32" s="28"/>
      <c r="E32" s="28"/>
      <c r="F32" s="28"/>
      <c r="G32" s="29">
        <v>30000</v>
      </c>
      <c r="H32" s="30"/>
      <c r="I32" s="30"/>
      <c r="J32" s="30"/>
      <c r="K32" s="30"/>
      <c r="L32" s="30"/>
      <c r="M32" s="30"/>
      <c r="N32" s="30"/>
      <c r="O32" s="30"/>
      <c r="P32" s="30"/>
      <c r="Q32" s="29">
        <v>0</v>
      </c>
      <c r="R32" s="44">
        <f t="shared" si="1"/>
        <v>0</v>
      </c>
      <c r="U32" s="49" t="s">
        <v>19</v>
      </c>
    </row>
    <row r="33" spans="1:18" s="33" customFormat="1" ht="18.75">
      <c r="A33" s="17">
        <v>3142</v>
      </c>
      <c r="B33" s="25" t="s">
        <v>28</v>
      </c>
      <c r="C33" s="28"/>
      <c r="D33" s="28"/>
      <c r="E33" s="28"/>
      <c r="F33" s="28"/>
      <c r="G33" s="29">
        <v>2630000</v>
      </c>
      <c r="H33" s="30"/>
      <c r="I33" s="30"/>
      <c r="J33" s="30"/>
      <c r="K33" s="30"/>
      <c r="L33" s="30"/>
      <c r="M33" s="30"/>
      <c r="N33" s="30"/>
      <c r="O33" s="30"/>
      <c r="P33" s="30"/>
      <c r="Q33" s="29">
        <v>2627388.87</v>
      </c>
      <c r="R33" s="44">
        <f t="shared" si="1"/>
        <v>99.9007174904943</v>
      </c>
    </row>
    <row r="34" spans="1:18" s="33" customFormat="1" ht="18.75">
      <c r="A34" s="17">
        <v>3142</v>
      </c>
      <c r="B34" s="25" t="s">
        <v>43</v>
      </c>
      <c r="C34" s="28"/>
      <c r="D34" s="28"/>
      <c r="E34" s="28"/>
      <c r="F34" s="28"/>
      <c r="G34" s="29">
        <v>182000</v>
      </c>
      <c r="H34" s="30"/>
      <c r="I34" s="30"/>
      <c r="J34" s="30"/>
      <c r="K34" s="30"/>
      <c r="L34" s="30"/>
      <c r="M34" s="30"/>
      <c r="N34" s="30"/>
      <c r="O34" s="30"/>
      <c r="P34" s="30"/>
      <c r="Q34" s="29">
        <v>141258</v>
      </c>
      <c r="R34" s="44">
        <f t="shared" si="1"/>
        <v>77.61428571428571</v>
      </c>
    </row>
    <row r="35" spans="1:18" s="33" customFormat="1" ht="56.25">
      <c r="A35" s="17">
        <v>3142</v>
      </c>
      <c r="B35" s="25" t="s">
        <v>29</v>
      </c>
      <c r="C35" s="28"/>
      <c r="D35" s="28"/>
      <c r="E35" s="28"/>
      <c r="F35" s="28"/>
      <c r="G35" s="29">
        <v>550000</v>
      </c>
      <c r="H35" s="29"/>
      <c r="I35" s="29"/>
      <c r="J35" s="29"/>
      <c r="K35" s="29"/>
      <c r="L35" s="29"/>
      <c r="M35" s="29"/>
      <c r="N35" s="29"/>
      <c r="O35" s="29"/>
      <c r="P35" s="29"/>
      <c r="Q35" s="42">
        <v>549874.85</v>
      </c>
      <c r="R35" s="44">
        <f t="shared" si="1"/>
        <v>99.97724545454545</v>
      </c>
    </row>
    <row r="36" spans="1:18" s="33" customFormat="1" ht="18.75">
      <c r="A36" s="17">
        <v>3142</v>
      </c>
      <c r="B36" s="25" t="s">
        <v>70</v>
      </c>
      <c r="C36" s="28"/>
      <c r="D36" s="28"/>
      <c r="E36" s="28"/>
      <c r="F36" s="28"/>
      <c r="G36" s="29">
        <v>18000</v>
      </c>
      <c r="H36" s="29"/>
      <c r="I36" s="29"/>
      <c r="J36" s="29"/>
      <c r="K36" s="29"/>
      <c r="L36" s="29"/>
      <c r="M36" s="29"/>
      <c r="N36" s="29"/>
      <c r="O36" s="29"/>
      <c r="P36" s="29"/>
      <c r="Q36" s="42">
        <v>0</v>
      </c>
      <c r="R36" s="44">
        <v>0</v>
      </c>
    </row>
    <row r="37" spans="1:18" s="33" customFormat="1" ht="18.75">
      <c r="A37" s="28"/>
      <c r="B37" s="69" t="s">
        <v>20</v>
      </c>
      <c r="C37" s="69"/>
      <c r="D37" s="28"/>
      <c r="E37" s="28"/>
      <c r="F37" s="28"/>
      <c r="G37" s="24">
        <f>SUM(G30:G36)</f>
        <v>3510000</v>
      </c>
      <c r="H37" s="30"/>
      <c r="I37" s="30"/>
      <c r="J37" s="30"/>
      <c r="K37" s="30"/>
      <c r="L37" s="30"/>
      <c r="M37" s="30"/>
      <c r="N37" s="30"/>
      <c r="O37" s="30"/>
      <c r="P37" s="30"/>
      <c r="Q37" s="24">
        <f>SUM(Q30:Q35)</f>
        <v>3368319.3200000003</v>
      </c>
      <c r="R37" s="34">
        <f t="shared" si="1"/>
        <v>95.9635133903134</v>
      </c>
    </row>
    <row r="38" spans="1:18" s="33" customFormat="1" ht="18.75">
      <c r="A38" s="63" t="s">
        <v>26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s="33" customFormat="1" ht="18.75">
      <c r="A39" s="17">
        <v>3132</v>
      </c>
      <c r="B39" s="25" t="s">
        <v>44</v>
      </c>
      <c r="C39" s="20"/>
      <c r="D39" s="20"/>
      <c r="E39" s="20"/>
      <c r="F39" s="20"/>
      <c r="G39" s="29">
        <v>351632</v>
      </c>
      <c r="H39" s="20"/>
      <c r="I39" s="20"/>
      <c r="J39" s="20"/>
      <c r="K39" s="20"/>
      <c r="L39" s="20"/>
      <c r="M39" s="20"/>
      <c r="N39" s="20"/>
      <c r="O39" s="20"/>
      <c r="P39" s="20"/>
      <c r="Q39" s="17">
        <v>0</v>
      </c>
      <c r="R39" s="44">
        <f t="shared" si="1"/>
        <v>0</v>
      </c>
    </row>
    <row r="40" spans="1:18" s="33" customFormat="1" ht="18.75">
      <c r="A40" s="17">
        <v>3132</v>
      </c>
      <c r="B40" s="25" t="s">
        <v>45</v>
      </c>
      <c r="C40" s="20"/>
      <c r="D40" s="20"/>
      <c r="E40" s="20"/>
      <c r="F40" s="20"/>
      <c r="G40" s="29">
        <v>374729</v>
      </c>
      <c r="H40" s="20"/>
      <c r="I40" s="20"/>
      <c r="J40" s="20"/>
      <c r="K40" s="20"/>
      <c r="L40" s="20"/>
      <c r="M40" s="20"/>
      <c r="N40" s="20"/>
      <c r="O40" s="20"/>
      <c r="P40" s="20"/>
      <c r="Q40" s="43">
        <v>374728.45</v>
      </c>
      <c r="R40" s="44">
        <f t="shared" si="1"/>
        <v>99.99985322726558</v>
      </c>
    </row>
    <row r="41" spans="1:18" s="33" customFormat="1" ht="18.75">
      <c r="A41" s="17">
        <v>3132</v>
      </c>
      <c r="B41" s="25" t="s">
        <v>46</v>
      </c>
      <c r="C41" s="20"/>
      <c r="D41" s="20"/>
      <c r="E41" s="20"/>
      <c r="F41" s="20"/>
      <c r="G41" s="29">
        <v>88838</v>
      </c>
      <c r="H41" s="20"/>
      <c r="I41" s="20"/>
      <c r="J41" s="20"/>
      <c r="K41" s="20"/>
      <c r="L41" s="20"/>
      <c r="M41" s="20"/>
      <c r="N41" s="20"/>
      <c r="O41" s="20"/>
      <c r="P41" s="20"/>
      <c r="Q41" s="43">
        <v>0</v>
      </c>
      <c r="R41" s="44">
        <f t="shared" si="1"/>
        <v>0</v>
      </c>
    </row>
    <row r="42" spans="1:18" s="33" customFormat="1" ht="18.75">
      <c r="A42" s="17">
        <v>3132</v>
      </c>
      <c r="B42" s="25" t="s">
        <v>47</v>
      </c>
      <c r="C42" s="35"/>
      <c r="D42" s="35"/>
      <c r="E42" s="35"/>
      <c r="F42" s="36"/>
      <c r="G42" s="29">
        <v>50000</v>
      </c>
      <c r="H42" s="42"/>
      <c r="I42" s="42"/>
      <c r="J42" s="42"/>
      <c r="K42" s="42"/>
      <c r="L42" s="42"/>
      <c r="M42" s="42"/>
      <c r="N42" s="42"/>
      <c r="O42" s="42"/>
      <c r="P42" s="42"/>
      <c r="Q42" s="79">
        <v>49613</v>
      </c>
      <c r="R42" s="44">
        <f t="shared" si="1"/>
        <v>99.226</v>
      </c>
    </row>
    <row r="43" spans="1:18" s="33" customFormat="1" ht="18.75">
      <c r="A43" s="17">
        <v>3132</v>
      </c>
      <c r="B43" s="25" t="s">
        <v>48</v>
      </c>
      <c r="C43" s="35"/>
      <c r="D43" s="35"/>
      <c r="E43" s="35"/>
      <c r="F43" s="36"/>
      <c r="G43" s="29">
        <v>297460</v>
      </c>
      <c r="H43" s="42"/>
      <c r="I43" s="42"/>
      <c r="J43" s="42"/>
      <c r="K43" s="42"/>
      <c r="L43" s="42"/>
      <c r="M43" s="42"/>
      <c r="N43" s="42"/>
      <c r="O43" s="42"/>
      <c r="P43" s="42"/>
      <c r="Q43" s="79">
        <v>297449.05</v>
      </c>
      <c r="R43" s="44">
        <f t="shared" si="1"/>
        <v>99.99631883278424</v>
      </c>
    </row>
    <row r="44" spans="1:18" s="33" customFormat="1" ht="18.75">
      <c r="A44" s="21" t="s">
        <v>61</v>
      </c>
      <c r="B44" s="25" t="s">
        <v>54</v>
      </c>
      <c r="C44" s="35"/>
      <c r="D44" s="35"/>
      <c r="E44" s="35"/>
      <c r="F44" s="36"/>
      <c r="G44" s="29">
        <v>1048375</v>
      </c>
      <c r="H44" s="42"/>
      <c r="I44" s="42"/>
      <c r="J44" s="42"/>
      <c r="K44" s="42"/>
      <c r="L44" s="42"/>
      <c r="M44" s="42"/>
      <c r="N44" s="42"/>
      <c r="O44" s="42"/>
      <c r="P44" s="42"/>
      <c r="Q44" s="79">
        <f>1046777.11+72.92+1500.89</f>
        <v>1048350.92</v>
      </c>
      <c r="R44" s="44">
        <f t="shared" si="1"/>
        <v>99.99770311195898</v>
      </c>
    </row>
    <row r="45" spans="1:18" s="33" customFormat="1" ht="37.5">
      <c r="A45" s="21" t="s">
        <v>61</v>
      </c>
      <c r="B45" s="25" t="s">
        <v>55</v>
      </c>
      <c r="C45" s="35"/>
      <c r="D45" s="35"/>
      <c r="E45" s="35"/>
      <c r="F45" s="36"/>
      <c r="G45" s="29">
        <v>818429</v>
      </c>
      <c r="H45" s="42"/>
      <c r="I45" s="42"/>
      <c r="J45" s="42"/>
      <c r="K45" s="42"/>
      <c r="L45" s="42"/>
      <c r="M45" s="42"/>
      <c r="N45" s="42"/>
      <c r="O45" s="42"/>
      <c r="P45" s="42"/>
      <c r="Q45" s="79">
        <f>615970.98+31.7+2842.1</f>
        <v>618844.7799999999</v>
      </c>
      <c r="R45" s="44">
        <f t="shared" si="1"/>
        <v>75.61374047107323</v>
      </c>
    </row>
    <row r="46" spans="1:18" s="33" customFormat="1" ht="37.5">
      <c r="A46" s="21" t="s">
        <v>61</v>
      </c>
      <c r="B46" s="25" t="s">
        <v>56</v>
      </c>
      <c r="C46" s="35"/>
      <c r="D46" s="35"/>
      <c r="E46" s="35"/>
      <c r="F46" s="36"/>
      <c r="G46" s="29">
        <v>48626</v>
      </c>
      <c r="H46" s="42"/>
      <c r="I46" s="42"/>
      <c r="J46" s="42"/>
      <c r="K46" s="42"/>
      <c r="L46" s="42"/>
      <c r="M46" s="42"/>
      <c r="N46" s="42"/>
      <c r="O46" s="42"/>
      <c r="P46" s="42"/>
      <c r="Q46" s="48">
        <v>0</v>
      </c>
      <c r="R46" s="44">
        <f t="shared" si="1"/>
        <v>0</v>
      </c>
    </row>
    <row r="47" spans="1:18" s="33" customFormat="1" ht="18.75">
      <c r="A47" s="21" t="s">
        <v>61</v>
      </c>
      <c r="B47" s="25" t="s">
        <v>57</v>
      </c>
      <c r="C47" s="35"/>
      <c r="D47" s="35"/>
      <c r="E47" s="35"/>
      <c r="F47" s="36"/>
      <c r="G47" s="29">
        <v>50000</v>
      </c>
      <c r="H47" s="42"/>
      <c r="I47" s="42"/>
      <c r="J47" s="42"/>
      <c r="K47" s="42"/>
      <c r="L47" s="42"/>
      <c r="M47" s="42"/>
      <c r="N47" s="42"/>
      <c r="O47" s="42"/>
      <c r="P47" s="42"/>
      <c r="Q47" s="48">
        <v>0</v>
      </c>
      <c r="R47" s="44">
        <f t="shared" si="1"/>
        <v>0</v>
      </c>
    </row>
    <row r="48" spans="1:18" s="33" customFormat="1" ht="37.5">
      <c r="A48" s="21" t="s">
        <v>61</v>
      </c>
      <c r="B48" s="25" t="s">
        <v>58</v>
      </c>
      <c r="C48" s="35"/>
      <c r="D48" s="35"/>
      <c r="E48" s="35"/>
      <c r="F48" s="36"/>
      <c r="G48" s="29">
        <v>9500</v>
      </c>
      <c r="H48" s="42"/>
      <c r="I48" s="42"/>
      <c r="J48" s="42"/>
      <c r="K48" s="42"/>
      <c r="L48" s="42"/>
      <c r="M48" s="42"/>
      <c r="N48" s="42"/>
      <c r="O48" s="42"/>
      <c r="P48" s="42"/>
      <c r="Q48" s="48">
        <v>0</v>
      </c>
      <c r="R48" s="44">
        <f t="shared" si="1"/>
        <v>0</v>
      </c>
    </row>
    <row r="49" spans="1:18" s="33" customFormat="1" ht="37.5">
      <c r="A49" s="21" t="s">
        <v>61</v>
      </c>
      <c r="B49" s="25" t="s">
        <v>59</v>
      </c>
      <c r="C49" s="35"/>
      <c r="D49" s="35"/>
      <c r="E49" s="35"/>
      <c r="F49" s="36"/>
      <c r="G49" s="29">
        <v>50000</v>
      </c>
      <c r="H49" s="42"/>
      <c r="I49" s="42"/>
      <c r="J49" s="42"/>
      <c r="K49" s="42"/>
      <c r="L49" s="42"/>
      <c r="M49" s="42"/>
      <c r="N49" s="42"/>
      <c r="O49" s="42"/>
      <c r="P49" s="42"/>
      <c r="Q49" s="48">
        <v>49613</v>
      </c>
      <c r="R49" s="44">
        <f t="shared" si="1"/>
        <v>99.226</v>
      </c>
    </row>
    <row r="50" spans="1:18" s="33" customFormat="1" ht="37.5">
      <c r="A50" s="21" t="s">
        <v>61</v>
      </c>
      <c r="B50" s="25" t="s">
        <v>60</v>
      </c>
      <c r="C50" s="35"/>
      <c r="D50" s="35"/>
      <c r="E50" s="35"/>
      <c r="F50" s="36"/>
      <c r="G50" s="29">
        <v>25000</v>
      </c>
      <c r="H50" s="42"/>
      <c r="I50" s="42"/>
      <c r="J50" s="42"/>
      <c r="K50" s="42"/>
      <c r="L50" s="42"/>
      <c r="M50" s="42"/>
      <c r="N50" s="42"/>
      <c r="O50" s="42"/>
      <c r="P50" s="42"/>
      <c r="Q50" s="48">
        <v>0</v>
      </c>
      <c r="R50" s="44">
        <f t="shared" si="1"/>
        <v>0</v>
      </c>
    </row>
    <row r="51" spans="1:18" s="33" customFormat="1" ht="37.5">
      <c r="A51" s="21" t="s">
        <v>61</v>
      </c>
      <c r="B51" s="25" t="s">
        <v>71</v>
      </c>
      <c r="C51" s="35"/>
      <c r="D51" s="35"/>
      <c r="E51" s="35"/>
      <c r="F51" s="36"/>
      <c r="G51" s="29">
        <v>40000</v>
      </c>
      <c r="H51" s="42"/>
      <c r="I51" s="42"/>
      <c r="J51" s="42"/>
      <c r="K51" s="42"/>
      <c r="L51" s="42"/>
      <c r="M51" s="42"/>
      <c r="N51" s="42"/>
      <c r="O51" s="42"/>
      <c r="P51" s="42"/>
      <c r="Q51" s="48">
        <v>40000</v>
      </c>
      <c r="R51" s="44">
        <f t="shared" si="1"/>
        <v>100</v>
      </c>
    </row>
    <row r="52" spans="1:18" s="33" customFormat="1" ht="37.5">
      <c r="A52" s="21" t="s">
        <v>61</v>
      </c>
      <c r="B52" s="25" t="s">
        <v>72</v>
      </c>
      <c r="C52" s="35"/>
      <c r="D52" s="35"/>
      <c r="E52" s="35"/>
      <c r="F52" s="36"/>
      <c r="G52" s="29">
        <v>40000</v>
      </c>
      <c r="H52" s="42"/>
      <c r="I52" s="42"/>
      <c r="J52" s="42"/>
      <c r="K52" s="42"/>
      <c r="L52" s="42"/>
      <c r="M52" s="42"/>
      <c r="N52" s="42"/>
      <c r="O52" s="42"/>
      <c r="P52" s="42"/>
      <c r="Q52" s="48">
        <v>0</v>
      </c>
      <c r="R52" s="44">
        <f t="shared" si="1"/>
        <v>0</v>
      </c>
    </row>
    <row r="53" spans="1:18" s="33" customFormat="1" ht="37.5">
      <c r="A53" s="21" t="s">
        <v>61</v>
      </c>
      <c r="B53" s="25" t="s">
        <v>73</v>
      </c>
      <c r="C53" s="35"/>
      <c r="D53" s="35"/>
      <c r="E53" s="35"/>
      <c r="F53" s="36"/>
      <c r="G53" s="29">
        <v>96800</v>
      </c>
      <c r="H53" s="42"/>
      <c r="I53" s="42"/>
      <c r="J53" s="42"/>
      <c r="K53" s="42"/>
      <c r="L53" s="42"/>
      <c r="M53" s="42"/>
      <c r="N53" s="42"/>
      <c r="O53" s="42"/>
      <c r="P53" s="42"/>
      <c r="Q53" s="48">
        <v>80798</v>
      </c>
      <c r="R53" s="44">
        <f t="shared" si="1"/>
        <v>83.46900826446281</v>
      </c>
    </row>
    <row r="54" spans="1:18" s="33" customFormat="1" ht="37.5">
      <c r="A54" s="17">
        <v>3142</v>
      </c>
      <c r="B54" s="25" t="s">
        <v>49</v>
      </c>
      <c r="C54" s="35"/>
      <c r="D54" s="35"/>
      <c r="E54" s="35"/>
      <c r="F54" s="36"/>
      <c r="G54" s="29">
        <v>755475</v>
      </c>
      <c r="H54" s="42"/>
      <c r="I54" s="42"/>
      <c r="J54" s="42"/>
      <c r="K54" s="42"/>
      <c r="L54" s="42"/>
      <c r="M54" s="42"/>
      <c r="N54" s="42"/>
      <c r="O54" s="42"/>
      <c r="P54" s="42"/>
      <c r="Q54" s="48">
        <f>510748.33+241016.559-134449.89+134449.88-132449.89</f>
        <v>619314.989</v>
      </c>
      <c r="R54" s="44">
        <f t="shared" si="1"/>
        <v>81.97690049306726</v>
      </c>
    </row>
    <row r="55" spans="1:18" s="33" customFormat="1" ht="18.75">
      <c r="A55" s="17">
        <v>3142</v>
      </c>
      <c r="B55" s="37" t="s">
        <v>30</v>
      </c>
      <c r="C55" s="35"/>
      <c r="D55" s="35"/>
      <c r="E55" s="35"/>
      <c r="F55" s="36"/>
      <c r="G55" s="42">
        <v>500000</v>
      </c>
      <c r="H55" s="42"/>
      <c r="I55" s="42"/>
      <c r="J55" s="42"/>
      <c r="K55" s="42"/>
      <c r="L55" s="42"/>
      <c r="M55" s="42"/>
      <c r="N55" s="42"/>
      <c r="O55" s="42"/>
      <c r="P55" s="42"/>
      <c r="Q55" s="48">
        <v>493272.18</v>
      </c>
      <c r="R55" s="44">
        <f t="shared" si="1"/>
        <v>98.654436</v>
      </c>
    </row>
    <row r="56" spans="1:18" s="33" customFormat="1" ht="37.5">
      <c r="A56" s="17">
        <v>3142</v>
      </c>
      <c r="B56" s="37" t="s">
        <v>62</v>
      </c>
      <c r="C56" s="35"/>
      <c r="D56" s="35"/>
      <c r="E56" s="35"/>
      <c r="F56" s="36"/>
      <c r="G56" s="42">
        <v>948000</v>
      </c>
      <c r="H56" s="42"/>
      <c r="I56" s="42"/>
      <c r="J56" s="42"/>
      <c r="K56" s="42"/>
      <c r="L56" s="42"/>
      <c r="M56" s="42"/>
      <c r="N56" s="42"/>
      <c r="O56" s="42"/>
      <c r="P56" s="42"/>
      <c r="Q56" s="42">
        <f>19940+361254.41-2</f>
        <v>381192.41</v>
      </c>
      <c r="R56" s="44">
        <f t="shared" si="1"/>
        <v>40.21016983122363</v>
      </c>
    </row>
    <row r="57" spans="1:18" s="33" customFormat="1" ht="37.5">
      <c r="A57" s="17">
        <v>3142</v>
      </c>
      <c r="B57" s="37" t="s">
        <v>63</v>
      </c>
      <c r="C57" s="35"/>
      <c r="D57" s="35"/>
      <c r="E57" s="35"/>
      <c r="F57" s="36"/>
      <c r="G57" s="42">
        <v>990000</v>
      </c>
      <c r="H57" s="42"/>
      <c r="I57" s="42"/>
      <c r="J57" s="42"/>
      <c r="K57" s="42"/>
      <c r="L57" s="42"/>
      <c r="M57" s="42"/>
      <c r="N57" s="42"/>
      <c r="O57" s="42"/>
      <c r="P57" s="42"/>
      <c r="Q57" s="42">
        <f>888098.13+95599.14+765</f>
        <v>984462.27</v>
      </c>
      <c r="R57" s="44">
        <f t="shared" si="1"/>
        <v>99.44063333333334</v>
      </c>
    </row>
    <row r="58" spans="1:18" s="33" customFormat="1" ht="18.75">
      <c r="A58" s="17">
        <v>3142</v>
      </c>
      <c r="B58" s="37" t="s">
        <v>64</v>
      </c>
      <c r="C58" s="35"/>
      <c r="D58" s="35"/>
      <c r="E58" s="35"/>
      <c r="F58" s="36"/>
      <c r="G58" s="42">
        <v>60000</v>
      </c>
      <c r="H58" s="42"/>
      <c r="I58" s="42"/>
      <c r="J58" s="42"/>
      <c r="K58" s="42"/>
      <c r="L58" s="42"/>
      <c r="M58" s="42"/>
      <c r="N58" s="42"/>
      <c r="O58" s="42"/>
      <c r="P58" s="42"/>
      <c r="Q58" s="48">
        <v>0</v>
      </c>
      <c r="R58" s="44">
        <f t="shared" si="1"/>
        <v>0</v>
      </c>
    </row>
    <row r="59" spans="1:18" s="33" customFormat="1" ht="37.5">
      <c r="A59" s="17">
        <v>3122</v>
      </c>
      <c r="B59" s="37" t="s">
        <v>65</v>
      </c>
      <c r="C59" s="35"/>
      <c r="D59" s="35"/>
      <c r="E59" s="35"/>
      <c r="F59" s="36"/>
      <c r="G59" s="42">
        <v>25000</v>
      </c>
      <c r="H59" s="42"/>
      <c r="I59" s="42"/>
      <c r="J59" s="42"/>
      <c r="K59" s="42"/>
      <c r="L59" s="42"/>
      <c r="M59" s="42"/>
      <c r="N59" s="42"/>
      <c r="O59" s="42"/>
      <c r="P59" s="42"/>
      <c r="Q59" s="48">
        <v>0</v>
      </c>
      <c r="R59" s="44">
        <f t="shared" si="1"/>
        <v>0</v>
      </c>
    </row>
    <row r="60" spans="1:18" s="33" customFormat="1" ht="18.75">
      <c r="A60" s="17"/>
      <c r="B60" s="69" t="s">
        <v>20</v>
      </c>
      <c r="C60" s="69"/>
      <c r="D60" s="35"/>
      <c r="E60" s="35"/>
      <c r="F60" s="36"/>
      <c r="G60" s="30">
        <f>SUM(G39:G59)</f>
        <v>6667864</v>
      </c>
      <c r="H60" s="24"/>
      <c r="I60" s="24"/>
      <c r="J60" s="24"/>
      <c r="K60" s="24"/>
      <c r="L60" s="24"/>
      <c r="M60" s="24"/>
      <c r="N60" s="24"/>
      <c r="O60" s="24"/>
      <c r="P60" s="24"/>
      <c r="Q60" s="30">
        <f>SUM(Q39:Q59)</f>
        <v>5037639.049000001</v>
      </c>
      <c r="R60" s="34">
        <f t="shared" si="1"/>
        <v>75.55101677238768</v>
      </c>
    </row>
    <row r="61" spans="1:18" s="33" customFormat="1" ht="18.75">
      <c r="A61" s="17"/>
      <c r="B61" s="27" t="s">
        <v>82</v>
      </c>
      <c r="C61" s="27"/>
      <c r="D61" s="35"/>
      <c r="E61" s="35"/>
      <c r="F61" s="36"/>
      <c r="G61" s="29"/>
      <c r="H61" s="42"/>
      <c r="I61" s="42"/>
      <c r="J61" s="42"/>
      <c r="K61" s="42"/>
      <c r="L61" s="42"/>
      <c r="M61" s="42"/>
      <c r="N61" s="42"/>
      <c r="O61" s="42"/>
      <c r="P61" s="42"/>
      <c r="Q61" s="35"/>
      <c r="R61" s="44"/>
    </row>
    <row r="62" spans="1:18" s="33" customFormat="1" ht="18.75">
      <c r="A62" s="17">
        <v>3142</v>
      </c>
      <c r="B62" s="27" t="s">
        <v>74</v>
      </c>
      <c r="C62" s="58">
        <v>1069000</v>
      </c>
      <c r="D62" s="35">
        <v>0</v>
      </c>
      <c r="E62" s="35"/>
      <c r="F62" s="36"/>
      <c r="G62" s="29">
        <v>1069000</v>
      </c>
      <c r="H62" s="42"/>
      <c r="I62" s="42"/>
      <c r="J62" s="42"/>
      <c r="K62" s="42"/>
      <c r="L62" s="42"/>
      <c r="M62" s="42"/>
      <c r="N62" s="42"/>
      <c r="O62" s="42"/>
      <c r="P62" s="42"/>
      <c r="Q62" s="29">
        <v>984818.88</v>
      </c>
      <c r="R62" s="44">
        <f t="shared" si="1"/>
        <v>92.1252460243218</v>
      </c>
    </row>
    <row r="63" spans="1:18" s="33" customFormat="1" ht="18.75">
      <c r="A63" s="17"/>
      <c r="B63" s="27" t="s">
        <v>20</v>
      </c>
      <c r="C63" s="58">
        <v>1069000</v>
      </c>
      <c r="D63" s="35">
        <v>0</v>
      </c>
      <c r="E63" s="35"/>
      <c r="F63" s="36"/>
      <c r="G63" s="30">
        <f>SUM(G62)</f>
        <v>1069000</v>
      </c>
      <c r="H63" s="24"/>
      <c r="I63" s="24"/>
      <c r="J63" s="24"/>
      <c r="K63" s="24"/>
      <c r="L63" s="24"/>
      <c r="M63" s="24"/>
      <c r="N63" s="24"/>
      <c r="O63" s="24"/>
      <c r="P63" s="24"/>
      <c r="Q63" s="30">
        <f>SUM(Q62)</f>
        <v>984818.88</v>
      </c>
      <c r="R63" s="34">
        <f t="shared" si="1"/>
        <v>92.1252460243218</v>
      </c>
    </row>
    <row r="64" spans="1:18" s="33" customFormat="1" ht="18.75">
      <c r="A64" s="65" t="s">
        <v>66</v>
      </c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</row>
    <row r="65" spans="1:18" s="33" customFormat="1" ht="18.75">
      <c r="A65" s="53">
        <v>3132</v>
      </c>
      <c r="B65" s="54" t="s">
        <v>67</v>
      </c>
      <c r="C65" s="55"/>
      <c r="D65" s="55"/>
      <c r="E65" s="55"/>
      <c r="F65" s="55"/>
      <c r="G65" s="56">
        <v>2500000</v>
      </c>
      <c r="H65" s="55"/>
      <c r="I65" s="55"/>
      <c r="J65" s="55"/>
      <c r="K65" s="55"/>
      <c r="L65" s="55"/>
      <c r="M65" s="55"/>
      <c r="N65" s="55"/>
      <c r="O65" s="55"/>
      <c r="P65" s="55"/>
      <c r="Q65" s="57">
        <v>2500000</v>
      </c>
      <c r="R65" s="44">
        <f t="shared" si="1"/>
        <v>100</v>
      </c>
    </row>
    <row r="66" spans="1:18" s="33" customFormat="1" ht="18.75">
      <c r="A66" s="60" t="s">
        <v>21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spans="1:18" s="33" customFormat="1" ht="37.5">
      <c r="A67" s="17">
        <v>2281</v>
      </c>
      <c r="B67" s="32" t="s">
        <v>31</v>
      </c>
      <c r="C67" s="27"/>
      <c r="D67" s="35"/>
      <c r="E67" s="35"/>
      <c r="F67" s="36"/>
      <c r="G67" s="30">
        <v>20000</v>
      </c>
      <c r="H67" s="24"/>
      <c r="I67" s="24"/>
      <c r="J67" s="24"/>
      <c r="K67" s="24"/>
      <c r="L67" s="24"/>
      <c r="M67" s="24"/>
      <c r="N67" s="24"/>
      <c r="O67" s="24"/>
      <c r="P67" s="24"/>
      <c r="Q67" s="30">
        <v>0</v>
      </c>
      <c r="R67" s="42">
        <f>Q67*100/G67</f>
        <v>0</v>
      </c>
    </row>
    <row r="68" spans="1:18" s="33" customFormat="1" ht="18.75">
      <c r="A68" s="38"/>
      <c r="B68" s="69" t="s">
        <v>20</v>
      </c>
      <c r="C68" s="69"/>
      <c r="D68" s="24" t="e">
        <f>#REF!+#REF!+#REF!+#REF!+#REF!+#REF!+#REF!</f>
        <v>#REF!</v>
      </c>
      <c r="E68" s="24" t="e">
        <f>#REF!+#REF!+#REF!+#REF!+#REF!+#REF!+#REF!</f>
        <v>#REF!</v>
      </c>
      <c r="F68" s="24" t="e">
        <f>#REF!+#REF!+#REF!+#REF!+#REF!+#REF!+#REF!</f>
        <v>#REF!</v>
      </c>
      <c r="G68" s="24">
        <f>G67</f>
        <v>20000</v>
      </c>
      <c r="H68" s="24"/>
      <c r="I68" s="24"/>
      <c r="J68" s="24"/>
      <c r="K68" s="24"/>
      <c r="L68" s="24"/>
      <c r="M68" s="24"/>
      <c r="N68" s="24"/>
      <c r="O68" s="24"/>
      <c r="P68" s="24"/>
      <c r="Q68" s="24">
        <f>Q67</f>
        <v>0</v>
      </c>
      <c r="R68" s="42">
        <f>Q68*100/G68</f>
        <v>0</v>
      </c>
    </row>
    <row r="69" spans="1:18" s="78" customFormat="1" ht="20.25">
      <c r="A69" s="76"/>
      <c r="B69" s="76" t="s">
        <v>83</v>
      </c>
      <c r="C69" s="77"/>
      <c r="D69" s="77"/>
      <c r="E69" s="77"/>
      <c r="F69" s="77"/>
      <c r="G69" s="59">
        <f>G13+G17+G28+G37+G60+G63+G65+G68</f>
        <v>18118273</v>
      </c>
      <c r="H69" s="77"/>
      <c r="I69" s="77"/>
      <c r="J69" s="77"/>
      <c r="K69" s="77"/>
      <c r="L69" s="77"/>
      <c r="M69" s="77"/>
      <c r="N69" s="77"/>
      <c r="O69" s="77"/>
      <c r="P69" s="77"/>
      <c r="Q69" s="59">
        <f>Q13+Q17+Q28+Q37+Q60+Q63+Q65+Q68</f>
        <v>14343843.109000003</v>
      </c>
      <c r="R69" s="34">
        <f>Q69*100/G69</f>
        <v>79.16782746898672</v>
      </c>
    </row>
    <row r="70" spans="1:16" s="40" customFormat="1" ht="18.75">
      <c r="A70" s="39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s="40" customFormat="1" ht="18.75">
      <c r="A71" s="39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s="40" customFormat="1" ht="18.75">
      <c r="A72" s="39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s="40" customFormat="1" ht="18.75">
      <c r="A73" s="39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s="40" customFormat="1" ht="18.75">
      <c r="A74" s="39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s="40" customFormat="1" ht="18.75">
      <c r="A75" s="39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s="40" customFormat="1" ht="18.75">
      <c r="A76" s="39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8" s="4" customFormat="1" ht="23.25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/>
      <c r="R77" s="8"/>
    </row>
    <row r="78" spans="1:18" s="4" customFormat="1" ht="23.25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8"/>
    </row>
    <row r="79" spans="1:18" s="4" customFormat="1" ht="23.25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/>
      <c r="R79" s="8"/>
    </row>
    <row r="80" spans="1:18" s="4" customFormat="1" ht="23.25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/>
      <c r="R80" s="8"/>
    </row>
    <row r="81" spans="1:18" s="4" customFormat="1" ht="23.25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/>
      <c r="R81" s="8"/>
    </row>
    <row r="82" spans="1:18" s="4" customFormat="1" ht="23.25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/>
      <c r="R82" s="8"/>
    </row>
    <row r="83" spans="1:18" s="4" customFormat="1" ht="23.25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8"/>
    </row>
    <row r="84" spans="1:18" s="4" customFormat="1" ht="23.25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/>
      <c r="R84" s="8"/>
    </row>
    <row r="85" spans="1:18" s="4" customFormat="1" ht="23.25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8"/>
    </row>
    <row r="86" spans="1:18" s="4" customFormat="1" ht="23.25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/>
      <c r="R86" s="8"/>
    </row>
    <row r="87" spans="1:18" s="4" customFormat="1" ht="23.25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8"/>
    </row>
    <row r="88" spans="1:18" s="4" customFormat="1" ht="23.25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/>
      <c r="R88" s="8"/>
    </row>
    <row r="89" spans="1:18" s="4" customFormat="1" ht="23.25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8"/>
    </row>
    <row r="90" spans="1:18" s="4" customFormat="1" ht="23.25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/>
      <c r="R90" s="8"/>
    </row>
    <row r="91" spans="1:18" s="4" customFormat="1" ht="23.25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/>
      <c r="R91" s="8"/>
    </row>
    <row r="92" spans="1:18" s="4" customFormat="1" ht="23.25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8"/>
    </row>
    <row r="93" spans="1:18" s="4" customFormat="1" ht="23.25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/>
      <c r="R93" s="8"/>
    </row>
    <row r="94" spans="1:18" s="4" customFormat="1" ht="23.25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8"/>
    </row>
    <row r="95" spans="1:18" s="4" customFormat="1" ht="23.25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/>
      <c r="R95" s="8"/>
    </row>
    <row r="96" spans="1:18" s="4" customFormat="1" ht="23.25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8"/>
    </row>
    <row r="97" spans="1:18" s="4" customFormat="1" ht="23.25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8"/>
    </row>
    <row r="98" spans="1:18" s="4" customFormat="1" ht="23.25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/>
      <c r="R98" s="8"/>
    </row>
    <row r="99" spans="1:18" s="4" customFormat="1" ht="23.25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/>
      <c r="R99" s="8"/>
    </row>
    <row r="100" spans="1:18" s="4" customFormat="1" ht="23.25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8"/>
    </row>
    <row r="101" spans="1:18" s="4" customFormat="1" ht="23.25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/>
      <c r="R101" s="8"/>
    </row>
    <row r="102" spans="1:18" s="4" customFormat="1" ht="23.25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8"/>
    </row>
    <row r="103" spans="1:18" s="4" customFormat="1" ht="23.25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/>
      <c r="R103" s="8"/>
    </row>
    <row r="104" spans="1:18" s="4" customFormat="1" ht="23.25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8"/>
    </row>
    <row r="105" spans="1:18" s="4" customFormat="1" ht="23.25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8"/>
    </row>
    <row r="106" spans="1:18" s="4" customFormat="1" ht="23.25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8"/>
    </row>
    <row r="107" spans="1:18" s="4" customFormat="1" ht="23.25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/>
      <c r="R107" s="8"/>
    </row>
    <row r="108" spans="1:18" s="4" customFormat="1" ht="23.25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8"/>
    </row>
    <row r="109" spans="1:18" s="4" customFormat="1" ht="23.25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</row>
    <row r="110" spans="1:18" s="4" customFormat="1" ht="23.25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8"/>
    </row>
    <row r="111" spans="1:18" s="4" customFormat="1" ht="23.25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/>
      <c r="R111" s="8"/>
    </row>
    <row r="112" spans="1:18" s="4" customFormat="1" ht="23.25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8"/>
    </row>
    <row r="113" spans="1:18" s="4" customFormat="1" ht="23.25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8"/>
    </row>
    <row r="114" spans="1:18" s="4" customFormat="1" ht="23.25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8"/>
    </row>
    <row r="115" spans="1:18" s="4" customFormat="1" ht="23.25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  <c r="R115" s="8"/>
    </row>
    <row r="116" spans="1:18" s="4" customFormat="1" ht="23.25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8"/>
    </row>
    <row r="117" spans="1:18" s="4" customFormat="1" ht="23.25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/>
      <c r="R117" s="8"/>
    </row>
    <row r="118" spans="1:18" s="4" customFormat="1" ht="23.25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8"/>
    </row>
    <row r="119" spans="1:18" s="4" customFormat="1" ht="23.25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8"/>
    </row>
    <row r="120" spans="1:18" s="4" customFormat="1" ht="23.25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/>
      <c r="R120" s="8"/>
    </row>
    <row r="121" spans="1:18" s="4" customFormat="1" ht="23.25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/>
      <c r="R121" s="8"/>
    </row>
    <row r="122" spans="1:18" s="4" customFormat="1" ht="23.25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/>
      <c r="R122" s="8"/>
    </row>
    <row r="123" spans="1:18" s="4" customFormat="1" ht="23.25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/>
      <c r="R123" s="8"/>
    </row>
    <row r="124" spans="1:18" s="4" customFormat="1" ht="23.25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/>
      <c r="R124" s="8"/>
    </row>
    <row r="125" spans="1:18" s="4" customFormat="1" ht="23.25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8"/>
    </row>
    <row r="126" spans="1:18" s="4" customFormat="1" ht="23.25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/>
      <c r="R126" s="8"/>
    </row>
    <row r="127" spans="1:18" s="4" customFormat="1" ht="23.25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8"/>
    </row>
    <row r="128" spans="1:18" s="4" customFormat="1" ht="23.25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/>
      <c r="R128" s="8"/>
    </row>
    <row r="129" spans="1:18" s="4" customFormat="1" ht="23.25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8"/>
    </row>
    <row r="130" spans="1:18" s="4" customFormat="1" ht="23.25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/>
      <c r="R130" s="8"/>
    </row>
    <row r="131" spans="1:18" s="4" customFormat="1" ht="23.25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/>
      <c r="R131" s="8"/>
    </row>
    <row r="132" spans="1:18" s="4" customFormat="1" ht="23.25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8"/>
    </row>
    <row r="133" spans="1:18" s="4" customFormat="1" ht="23.25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8"/>
    </row>
    <row r="134" spans="1:18" s="4" customFormat="1" ht="23.25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/>
      <c r="R134" s="8"/>
    </row>
    <row r="135" spans="1:18" s="4" customFormat="1" ht="23.25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/>
      <c r="R135" s="8"/>
    </row>
    <row r="136" spans="1:18" s="4" customFormat="1" ht="23.25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8"/>
    </row>
    <row r="137" spans="1:18" s="4" customFormat="1" ht="23.25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/>
      <c r="R137" s="8"/>
    </row>
    <row r="138" spans="1:18" s="4" customFormat="1" ht="23.25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8"/>
    </row>
    <row r="139" spans="1:18" s="4" customFormat="1" ht="23.25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/>
      <c r="R139" s="8"/>
    </row>
    <row r="140" spans="1:18" s="4" customFormat="1" ht="23.25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/>
      <c r="R140" s="8"/>
    </row>
    <row r="141" spans="1:18" s="4" customFormat="1" ht="23.25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8"/>
    </row>
    <row r="142" spans="1:18" s="4" customFormat="1" ht="23.25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8"/>
    </row>
    <row r="143" spans="1:18" s="4" customFormat="1" ht="23.25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8"/>
    </row>
    <row r="144" spans="1:18" s="4" customFormat="1" ht="23.25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/>
      <c r="R144" s="8"/>
    </row>
    <row r="145" spans="1:18" s="4" customFormat="1" ht="23.25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/>
      <c r="R145" s="8"/>
    </row>
    <row r="146" spans="1:18" s="4" customFormat="1" ht="23.25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8"/>
    </row>
    <row r="147" spans="1:18" s="4" customFormat="1" ht="23.25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/>
      <c r="R147" s="8"/>
    </row>
    <row r="148" spans="1:18" s="4" customFormat="1" ht="23.25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/>
      <c r="R148" s="8"/>
    </row>
    <row r="149" spans="1:18" s="4" customFormat="1" ht="23.25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/>
      <c r="R149" s="8"/>
    </row>
    <row r="150" spans="1:18" s="4" customFormat="1" ht="23.25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8"/>
    </row>
    <row r="151" spans="1:18" s="4" customFormat="1" ht="23.25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8"/>
      <c r="R151" s="8"/>
    </row>
    <row r="152" spans="1:18" s="4" customFormat="1" ht="23.25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8"/>
      <c r="R152" s="8"/>
    </row>
    <row r="153" spans="1:18" s="4" customFormat="1" ht="23.25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8"/>
      <c r="R153" s="8"/>
    </row>
    <row r="154" spans="1:18" s="4" customFormat="1" ht="23.25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8"/>
      <c r="R154" s="8"/>
    </row>
    <row r="155" spans="1:18" s="4" customFormat="1" ht="23.25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8"/>
      <c r="R155" s="8"/>
    </row>
    <row r="156" spans="1:18" s="4" customFormat="1" ht="23.25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/>
      <c r="R156" s="8"/>
    </row>
    <row r="157" spans="1:18" s="4" customFormat="1" ht="23.25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8"/>
      <c r="R157" s="8"/>
    </row>
    <row r="158" spans="1:18" s="4" customFormat="1" ht="23.25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8"/>
      <c r="R158" s="8"/>
    </row>
    <row r="159" spans="1:18" s="4" customFormat="1" ht="23.25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8"/>
      <c r="R159" s="8"/>
    </row>
    <row r="160" spans="1:18" s="4" customFormat="1" ht="23.25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8"/>
      <c r="R160" s="8"/>
    </row>
    <row r="161" spans="1:18" s="4" customFormat="1" ht="23.25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8"/>
      <c r="R161" s="8"/>
    </row>
    <row r="162" spans="1:18" s="4" customFormat="1" ht="23.25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8"/>
      <c r="R162" s="8"/>
    </row>
    <row r="163" spans="1:18" s="4" customFormat="1" ht="23.25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8"/>
      <c r="R163" s="8"/>
    </row>
    <row r="164" spans="1:18" s="4" customFormat="1" ht="23.25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8"/>
      <c r="R164" s="8"/>
    </row>
    <row r="165" spans="1:18" s="4" customFormat="1" ht="23.25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8"/>
      <c r="R165" s="8"/>
    </row>
    <row r="166" spans="1:18" s="4" customFormat="1" ht="23.25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8"/>
      <c r="R166" s="8"/>
    </row>
    <row r="167" spans="1:18" s="4" customFormat="1" ht="23.25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8"/>
      <c r="R167" s="8"/>
    </row>
    <row r="168" spans="1:18" s="4" customFormat="1" ht="23.25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8"/>
      <c r="R168" s="8"/>
    </row>
    <row r="169" spans="1:18" s="4" customFormat="1" ht="23.25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8"/>
      <c r="R169" s="8"/>
    </row>
    <row r="170" spans="1:18" s="4" customFormat="1" ht="23.25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8"/>
      <c r="R170" s="8"/>
    </row>
    <row r="171" spans="1:18" s="4" customFormat="1" ht="23.25">
      <c r="A171" s="7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8"/>
      <c r="R171" s="8"/>
    </row>
    <row r="172" spans="1:18" s="4" customFormat="1" ht="23.25">
      <c r="A172" s="7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8"/>
      <c r="R172" s="8"/>
    </row>
    <row r="173" spans="1:18" s="4" customFormat="1" ht="23.25">
      <c r="A173" s="7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8"/>
      <c r="R173" s="8"/>
    </row>
    <row r="174" spans="1:18" s="4" customFormat="1" ht="23.25">
      <c r="A174" s="7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8"/>
      <c r="R174" s="8"/>
    </row>
    <row r="175" spans="1:18" s="4" customFormat="1" ht="23.25">
      <c r="A175" s="7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8"/>
      <c r="R175" s="8"/>
    </row>
    <row r="176" spans="1:18" s="4" customFormat="1" ht="23.25">
      <c r="A176" s="7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8"/>
      <c r="R176" s="8"/>
    </row>
    <row r="177" spans="1:18" s="4" customFormat="1" ht="23.25">
      <c r="A177" s="7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8"/>
      <c r="R177" s="8"/>
    </row>
    <row r="178" spans="1:18" s="4" customFormat="1" ht="23.25">
      <c r="A178" s="7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/>
      <c r="R178" s="8"/>
    </row>
    <row r="179" spans="1:18" s="4" customFormat="1" ht="23.25">
      <c r="A179" s="7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8"/>
      <c r="R179" s="8"/>
    </row>
    <row r="180" spans="1:18" s="4" customFormat="1" ht="23.25">
      <c r="A180" s="7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8"/>
      <c r="R180" s="8"/>
    </row>
    <row r="181" spans="1:18" s="4" customFormat="1" ht="23.25">
      <c r="A181" s="7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8"/>
      <c r="R181" s="8"/>
    </row>
    <row r="182" spans="1:18" s="4" customFormat="1" ht="23.25">
      <c r="A182" s="7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8"/>
      <c r="R182" s="8"/>
    </row>
    <row r="183" spans="1:18" s="4" customFormat="1" ht="23.25">
      <c r="A183" s="7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"/>
      <c r="R183" s="8"/>
    </row>
    <row r="184" spans="1:18" s="4" customFormat="1" ht="23.25">
      <c r="A184" s="7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8"/>
      <c r="R184" s="8"/>
    </row>
    <row r="185" spans="1:18" s="4" customFormat="1" ht="23.25">
      <c r="A185" s="7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8"/>
      <c r="R185" s="8"/>
    </row>
    <row r="186" spans="1:18" s="4" customFormat="1" ht="23.25">
      <c r="A186" s="7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8"/>
      <c r="R186" s="8"/>
    </row>
    <row r="187" spans="1:18" s="4" customFormat="1" ht="23.25">
      <c r="A187" s="7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8"/>
      <c r="R187" s="8"/>
    </row>
    <row r="188" spans="1:18" s="4" customFormat="1" ht="23.2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/>
      <c r="R188" s="8"/>
    </row>
    <row r="189" spans="1:18" s="4" customFormat="1" ht="23.25">
      <c r="A189" s="7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8"/>
      <c r="R189" s="8"/>
    </row>
    <row r="190" spans="1:18" s="4" customFormat="1" ht="23.25">
      <c r="A190" s="7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8"/>
      <c r="R190" s="8"/>
    </row>
    <row r="191" spans="1:18" s="4" customFormat="1" ht="23.25">
      <c r="A191" s="7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8"/>
      <c r="R191" s="8"/>
    </row>
    <row r="192" spans="1:18" s="4" customFormat="1" ht="23.25">
      <c r="A192" s="7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8"/>
      <c r="R192" s="8"/>
    </row>
    <row r="193" spans="1:18" s="4" customFormat="1" ht="23.25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8"/>
      <c r="R193" s="8"/>
    </row>
    <row r="194" spans="1:18" s="4" customFormat="1" ht="23.25">
      <c r="A194" s="7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8"/>
      <c r="R194" s="8"/>
    </row>
    <row r="195" spans="1:18" s="4" customFormat="1" ht="23.25">
      <c r="A195" s="7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8"/>
      <c r="R195" s="8"/>
    </row>
    <row r="196" spans="1:18" s="4" customFormat="1" ht="23.25">
      <c r="A196" s="7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8"/>
      <c r="R196" s="8"/>
    </row>
    <row r="197" spans="1:18" s="4" customFormat="1" ht="23.25">
      <c r="A197" s="7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8"/>
      <c r="R197" s="8"/>
    </row>
    <row r="198" spans="1:18" s="4" customFormat="1" ht="23.25">
      <c r="A198" s="7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8"/>
      <c r="R198" s="8"/>
    </row>
    <row r="199" spans="1:18" s="4" customFormat="1" ht="23.25">
      <c r="A199" s="7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/>
      <c r="R199" s="8"/>
    </row>
    <row r="200" spans="1:18" s="4" customFormat="1" ht="23.25">
      <c r="A200" s="7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/>
      <c r="R200" s="8"/>
    </row>
    <row r="201" spans="1:18" s="4" customFormat="1" ht="23.25">
      <c r="A201" s="7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8"/>
      <c r="R201" s="8"/>
    </row>
    <row r="202" spans="1:18" s="4" customFormat="1" ht="23.25">
      <c r="A202" s="7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8"/>
      <c r="R202" s="8"/>
    </row>
    <row r="203" spans="1:18" s="4" customFormat="1" ht="23.25">
      <c r="A203" s="7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8"/>
      <c r="R203" s="8"/>
    </row>
    <row r="204" spans="1:18" s="4" customFormat="1" ht="23.25">
      <c r="A204" s="7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8"/>
      <c r="R204" s="8"/>
    </row>
    <row r="205" spans="1:18" s="4" customFormat="1" ht="23.25">
      <c r="A205" s="7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8"/>
      <c r="R205" s="8"/>
    </row>
    <row r="206" spans="1:18" s="4" customFormat="1" ht="23.25">
      <c r="A206" s="7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8"/>
      <c r="R206" s="8"/>
    </row>
    <row r="207" spans="1:18" s="4" customFormat="1" ht="23.25">
      <c r="A207" s="7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8"/>
      <c r="R207" s="8"/>
    </row>
    <row r="208" spans="1:18" s="4" customFormat="1" ht="23.25">
      <c r="A208" s="7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8"/>
      <c r="R208" s="8"/>
    </row>
    <row r="209" spans="1:18" s="4" customFormat="1" ht="23.25">
      <c r="A209" s="7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8"/>
      <c r="R209" s="8"/>
    </row>
    <row r="210" spans="1:18" s="4" customFormat="1" ht="23.25">
      <c r="A210" s="7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/>
      <c r="R210" s="8"/>
    </row>
    <row r="211" spans="1:18" s="4" customFormat="1" ht="23.25">
      <c r="A211" s="7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8"/>
      <c r="R211" s="8"/>
    </row>
    <row r="212" spans="1:18" s="4" customFormat="1" ht="23.25">
      <c r="A212" s="7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8"/>
      <c r="R212" s="8"/>
    </row>
    <row r="213" spans="1:18" s="4" customFormat="1" ht="23.25">
      <c r="A213" s="7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8"/>
      <c r="R213" s="8"/>
    </row>
    <row r="214" spans="1:18" s="4" customFormat="1" ht="23.25">
      <c r="A214" s="7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8"/>
      <c r="R214" s="8"/>
    </row>
    <row r="215" spans="1:18" s="4" customFormat="1" ht="23.25">
      <c r="A215" s="7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8"/>
      <c r="R215" s="8"/>
    </row>
    <row r="216" spans="1:18" s="4" customFormat="1" ht="23.25">
      <c r="A216" s="7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8"/>
      <c r="R216" s="8"/>
    </row>
    <row r="217" spans="1:16" s="4" customFormat="1" ht="12.75">
      <c r="A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s="4" customFormat="1" ht="12.75">
      <c r="A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s="4" customFormat="1" ht="12.75">
      <c r="A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s="4" customFormat="1" ht="12.75">
      <c r="A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s="4" customFormat="1" ht="12.75">
      <c r="A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s="4" customFormat="1" ht="12.75">
      <c r="A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s="4" customFormat="1" ht="12.75">
      <c r="A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s="4" customFormat="1" ht="12.75">
      <c r="A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s="4" customFormat="1" ht="12.75">
      <c r="A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s="4" customFormat="1" ht="12.75">
      <c r="A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s="4" customFormat="1" ht="12.75">
      <c r="A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s="4" customFormat="1" ht="12.75">
      <c r="A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s="4" customFormat="1" ht="12.75">
      <c r="A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s="4" customFormat="1" ht="12.75">
      <c r="A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s="4" customFormat="1" ht="12.75">
      <c r="A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s="4" customFormat="1" ht="12.75">
      <c r="A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s="4" customFormat="1" ht="12.75">
      <c r="A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s="4" customFormat="1" ht="12.75">
      <c r="A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s="4" customFormat="1" ht="12.75">
      <c r="A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s="4" customFormat="1" ht="12.75">
      <c r="A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s="4" customFormat="1" ht="12.75">
      <c r="A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s="4" customFormat="1" ht="12.75">
      <c r="A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s="4" customFormat="1" ht="12.75">
      <c r="A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s="4" customFormat="1" ht="12.75">
      <c r="A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s="4" customFormat="1" ht="12.75">
      <c r="A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s="4" customFormat="1" ht="12.75">
      <c r="A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s="4" customFormat="1" ht="12.75">
      <c r="A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s="4" customFormat="1" ht="12.75">
      <c r="A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s="4" customFormat="1" ht="12.75">
      <c r="A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s="4" customFormat="1" ht="12.75">
      <c r="A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s="4" customFormat="1" ht="12.75">
      <c r="A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s="4" customFormat="1" ht="12.75">
      <c r="A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s="4" customFormat="1" ht="12.75">
      <c r="A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s="4" customFormat="1" ht="12.75">
      <c r="A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s="4" customFormat="1" ht="12.75">
      <c r="A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s="4" customFormat="1" ht="12.75">
      <c r="A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s="4" customFormat="1" ht="12.75">
      <c r="A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s="4" customFormat="1" ht="12.75">
      <c r="A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</sheetData>
  <sheetProtection/>
  <mergeCells count="14">
    <mergeCell ref="B28:C28"/>
    <mergeCell ref="B13:C13"/>
    <mergeCell ref="A18:R18"/>
    <mergeCell ref="A2:R2"/>
    <mergeCell ref="B17:C17"/>
    <mergeCell ref="A14:R14"/>
    <mergeCell ref="A5:R5"/>
    <mergeCell ref="B68:C68"/>
    <mergeCell ref="A29:R29"/>
    <mergeCell ref="A38:R38"/>
    <mergeCell ref="B37:C37"/>
    <mergeCell ref="B60:C60"/>
    <mergeCell ref="A66:R66"/>
    <mergeCell ref="A64:R64"/>
  </mergeCells>
  <printOptions/>
  <pageMargins left="0.5905511811023623" right="0.5905511811023623" top="0" bottom="0" header="0" footer="0"/>
  <pageSetup horizontalDpi="600" verticalDpi="600" orientation="portrait" paperSize="9" scale="5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2020-10-08T05:37:43Z</cp:lastPrinted>
  <dcterms:created xsi:type="dcterms:W3CDTF">2013-11-07T08:21:37Z</dcterms:created>
  <dcterms:modified xsi:type="dcterms:W3CDTF">2020-10-15T10:30:20Z</dcterms:modified>
  <cp:category/>
  <cp:version/>
  <cp:contentType/>
  <cp:contentStatus/>
</cp:coreProperties>
</file>