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'Лист1'!$A$1:$J$267</definedName>
  </definedNames>
  <calcPr fullCalcOnLoad="1"/>
</workbook>
</file>

<file path=xl/sharedStrings.xml><?xml version="1.0" encoding="utf-8"?>
<sst xmlns="http://schemas.openxmlformats.org/spreadsheetml/2006/main" count="652" uniqueCount="355">
  <si>
    <t>Відділ освіти Павлоградської міської ради</t>
  </si>
  <si>
    <t>Відділ культури Павлоградської міської ради</t>
  </si>
  <si>
    <t xml:space="preserve"> </t>
  </si>
  <si>
    <t>0910</t>
  </si>
  <si>
    <t>0921</t>
  </si>
  <si>
    <t>0960</t>
  </si>
  <si>
    <t>0990</t>
  </si>
  <si>
    <t>0320</t>
  </si>
  <si>
    <t>0810</t>
  </si>
  <si>
    <t>0731</t>
  </si>
  <si>
    <t>0733</t>
  </si>
  <si>
    <t>0821</t>
  </si>
  <si>
    <t>0490</t>
  </si>
  <si>
    <t>0610</t>
  </si>
  <si>
    <t>0620</t>
  </si>
  <si>
    <t>0111</t>
  </si>
  <si>
    <t>0443</t>
  </si>
  <si>
    <t>0421</t>
  </si>
  <si>
    <t>Виконавчий комітет Павлоградської міської ради</t>
  </si>
  <si>
    <t>Відділ з питань надзвичайних ситуацій та цивільного захисту населення Павлоградської міської ради</t>
  </si>
  <si>
    <t>0180</t>
  </si>
  <si>
    <t>Управління соціального захисту населення Павлоградської міської ради</t>
  </si>
  <si>
    <t>Надання позашкільної освіти позашкільними закладами освіти, заходи із позашкільної роботи з дітьми</t>
  </si>
  <si>
    <t>7310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</si>
  <si>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</si>
  <si>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Відділ охорони здоров'я Павлоградської міської ради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</si>
  <si>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</si>
  <si>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</si>
  <si>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2010</t>
  </si>
  <si>
    <t>1100000</t>
  </si>
  <si>
    <t>1000000</t>
  </si>
  <si>
    <t>1010000</t>
  </si>
  <si>
    <t>1110000</t>
  </si>
  <si>
    <t>Загальний фонд</t>
  </si>
  <si>
    <t>Спеціальний фонд</t>
  </si>
  <si>
    <t>у тому числі:</t>
  </si>
  <si>
    <t>0830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</si>
  <si>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</si>
  <si>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</si>
  <si>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</si>
  <si>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та реалізація проектів на виконання Державної цільової соціальної програми `Молодь України`</t>
  </si>
  <si>
    <t>5011</t>
  </si>
  <si>
    <t>Проведення навчально-тренувальних зборів і змагань  з олімпійських видів спорту</t>
  </si>
  <si>
    <t>5012</t>
  </si>
  <si>
    <t>Проведення навчально-тренувальних зборів і змагань з  неолімпійських видів спорту</t>
  </si>
  <si>
    <t>1115022</t>
  </si>
  <si>
    <t>5022</t>
  </si>
  <si>
    <t>1115062</t>
  </si>
  <si>
    <t>5062</t>
  </si>
  <si>
    <t>Підтримка спорту вищих досігнень та організацій, які здійснюють фізкультурно-спортивну діяльність в регіоні</t>
  </si>
  <si>
    <t>3033</t>
  </si>
  <si>
    <t>1070</t>
  </si>
  <si>
    <t>Надання пільг окремим категоріям громадян з оплати послуг зв"язку</t>
  </si>
  <si>
    <t>3035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</si>
  <si>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</si>
  <si>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</si>
  <si>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Інші видатки на соціальний захист ветеранів війни та праці</t>
  </si>
  <si>
    <t>1050</t>
  </si>
  <si>
    <t>Організація та проведення громадських робіт</t>
  </si>
  <si>
    <t xml:space="preserve">Організація та проведення громадських робіт </t>
  </si>
  <si>
    <t>Управління комунального господарства та будівництва Павлоградської міської ради</t>
  </si>
  <si>
    <t>Служба у справах дітей Павлоградської міської ради</t>
  </si>
  <si>
    <t>0700000</t>
  </si>
  <si>
    <t>0710000</t>
  </si>
  <si>
    <t>0712010</t>
  </si>
  <si>
    <t>2030</t>
  </si>
  <si>
    <t>2111</t>
  </si>
  <si>
    <t>2900000</t>
  </si>
  <si>
    <t>2918120</t>
  </si>
  <si>
    <t>8120</t>
  </si>
  <si>
    <t>Заходи з організації рятування на водах</t>
  </si>
  <si>
    <t>0800000</t>
  </si>
  <si>
    <t>0810000</t>
  </si>
  <si>
    <t>2910000</t>
  </si>
  <si>
    <t>Заходи державної політики з питань сім'ї</t>
  </si>
  <si>
    <t>1113123</t>
  </si>
  <si>
    <t>1113131</t>
  </si>
  <si>
    <t>1113121</t>
  </si>
  <si>
    <t>Утримання та забезпечення діяльності  центрів соціальних служб для сім'ї, дітей та молоді</t>
  </si>
  <si>
    <t>Надання інших пільг окремим категоріям громадян відповідно до законодавства</t>
  </si>
  <si>
    <t>3032</t>
  </si>
  <si>
    <t>0813031</t>
  </si>
  <si>
    <t>0813032</t>
  </si>
  <si>
    <t>0813033</t>
  </si>
  <si>
    <t>0813035</t>
  </si>
  <si>
    <t>7130</t>
  </si>
  <si>
    <t xml:space="preserve">Здійснення заходів із землеустрою </t>
  </si>
  <si>
    <t>8410</t>
  </si>
  <si>
    <t>0210000</t>
  </si>
  <si>
    <t>0218410</t>
  </si>
  <si>
    <t>1014010</t>
  </si>
  <si>
    <t>4010</t>
  </si>
  <si>
    <t>7670</t>
  </si>
  <si>
    <t>0610000</t>
  </si>
  <si>
    <t>0611010</t>
  </si>
  <si>
    <t>0611020</t>
  </si>
  <si>
    <t>Надання дошкільної освіти</t>
  </si>
  <si>
    <t>0613140</t>
  </si>
  <si>
    <t>0540</t>
  </si>
  <si>
    <t xml:space="preserve">Природоохоронні заходи за рахунок цільових фондів </t>
  </si>
  <si>
    <t>1200000</t>
  </si>
  <si>
    <t>12110000</t>
  </si>
  <si>
    <t>6011</t>
  </si>
  <si>
    <t>1216030</t>
  </si>
  <si>
    <t>6030</t>
  </si>
  <si>
    <t>0454</t>
  </si>
  <si>
    <t>12100000</t>
  </si>
  <si>
    <t>8340</t>
  </si>
  <si>
    <t>1218340</t>
  </si>
  <si>
    <t>2918110</t>
  </si>
  <si>
    <t>8110</t>
  </si>
  <si>
    <t>2919770</t>
  </si>
  <si>
    <t>9770</t>
  </si>
  <si>
    <t>0218220</t>
  </si>
  <si>
    <t>8220</t>
  </si>
  <si>
    <t>0380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</si>
  <si>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</si>
  <si>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</si>
  <si>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</si>
  <si>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</si>
  <si>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0160</t>
  </si>
  <si>
    <t>1210000</t>
  </si>
  <si>
    <t>1210160</t>
  </si>
  <si>
    <t>0910000</t>
  </si>
  <si>
    <t>0900000</t>
  </si>
  <si>
    <t>0829</t>
  </si>
  <si>
    <t xml:space="preserve">Методичне забезпечення діяльності навчальних закладів </t>
  </si>
  <si>
    <t>0712030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</si>
  <si>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</si>
  <si>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</si>
  <si>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Фінансова підтримка театрів</t>
  </si>
  <si>
    <t>Додаток 6</t>
  </si>
  <si>
    <t>до рішення міської ради</t>
  </si>
  <si>
    <t>від</t>
  </si>
  <si>
    <t>№</t>
  </si>
  <si>
    <t>Секретар міської ради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</si>
  <si>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</si>
  <si>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</si>
  <si>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</si>
  <si>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</si>
  <si>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Фінансова підтримка засобів масової інформації</t>
  </si>
  <si>
    <t>0611090</t>
  </si>
  <si>
    <t>0611150</t>
  </si>
  <si>
    <t>1217310</t>
  </si>
  <si>
    <t>1217130</t>
  </si>
  <si>
    <t>0217650</t>
  </si>
  <si>
    <t>7650</t>
  </si>
  <si>
    <t>0217660</t>
  </si>
  <si>
    <t>7660</t>
  </si>
  <si>
    <t>12116015</t>
  </si>
  <si>
    <t>6015</t>
  </si>
  <si>
    <t>Забезпечення надійної та безперебійної експлуатації ліфтів</t>
  </si>
  <si>
    <t>Експлутація та технічне обслуговування житлового фонду</t>
  </si>
  <si>
    <t xml:space="preserve">Організація благоустрою населеих пунктів </t>
  </si>
  <si>
    <t>Будівництво об'єктів житлово-комунального господарства</t>
  </si>
  <si>
    <t>Експлуатація та технічне обслуговування житлового фонду</t>
  </si>
  <si>
    <t>0200000</t>
  </si>
  <si>
    <t>Керівництво і управління у відповідній сфері у містах (місті Києві), селищах, селах, об’єднаних територіальних громадах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</si>
  <si>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</si>
  <si>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12116011</t>
  </si>
  <si>
    <t>7640</t>
  </si>
  <si>
    <t>0470</t>
  </si>
  <si>
    <t xml:space="preserve"> Заходи з енергозбереження </t>
  </si>
  <si>
    <t>7461</t>
  </si>
  <si>
    <t>1217461</t>
  </si>
  <si>
    <t>Проведення експертної грошової оцінки земельної ділянки  чи права на неї</t>
  </si>
  <si>
    <t>Внески до статутного капіталу  суб'єктів господарювання</t>
  </si>
  <si>
    <t xml:space="preserve">Утримання та розвиток автомобільних доріг та дорожньої  інфраструктури за рахунок коштів місцевого бюджету </t>
  </si>
  <si>
    <t>Заходи із запобігання та ліквідації надзвичайних ситуацій та наслідків стихійного лиха</t>
  </si>
  <si>
    <t xml:space="preserve">Інші субвенції з місцевого бюджету </t>
  </si>
  <si>
    <t>0726</t>
  </si>
  <si>
    <t>1014082</t>
  </si>
  <si>
    <t>4082</t>
  </si>
  <si>
    <t>Інші заходи в галузі культури і мистецтва</t>
  </si>
  <si>
    <t>0217691</t>
  </si>
  <si>
    <t>7691</t>
  </si>
  <si>
    <t>0917691</t>
  </si>
  <si>
    <t>1217691</t>
  </si>
  <si>
    <t>1117691</t>
  </si>
  <si>
    <t>Проведення навчально-тренувальних зборів і змагань та заходів зі спорту осіб з інвалідністю</t>
  </si>
  <si>
    <t>0813191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</si>
  <si>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</si>
  <si>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0813192</t>
  </si>
  <si>
    <t>0813242</t>
  </si>
  <si>
    <t>Інші заходи у сфері соціального захисту і соціального забезпечення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</si>
  <si>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</si>
  <si>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</si>
  <si>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</si>
  <si>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</si>
  <si>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0813210</t>
  </si>
  <si>
    <t>3210</t>
  </si>
  <si>
    <t>1113210</t>
  </si>
  <si>
    <t>1213210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</si>
  <si>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</si>
  <si>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</si>
  <si>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0712110</t>
  </si>
  <si>
    <t>2110</t>
  </si>
  <si>
    <t>Відділ з питань сім'ї, молоді та спорту Павлоградської міської ради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</si>
  <si>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</si>
  <si>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</si>
  <si>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</si>
  <si>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</si>
  <si>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</si>
  <si>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 xml:space="preserve">Програма "Економічної підтримки комунального підприємства "Павлоградська телерадіокомпанія" Павлоградської міської ради  на 2017–2021 роки“  </t>
  </si>
  <si>
    <t>«Забезпечення діяльності комунального підприємства «Муніципальна варта» Павлоградської міської ради»  в м.Павлоград на 2018-2020 роки»</t>
  </si>
  <si>
    <t>8210</t>
  </si>
  <si>
    <t>Муніципальні формування з охорони громадського порядку</t>
  </si>
  <si>
    <t>0218210</t>
  </si>
  <si>
    <t>0218200</t>
  </si>
  <si>
    <t>1014030</t>
  </si>
  <si>
    <t>4030</t>
  </si>
  <si>
    <t>0824</t>
  </si>
  <si>
    <t>Рішення міської ради від 23.12.2014р. №1462-49/VІ</t>
  </si>
  <si>
    <t>Програма „Розвитку культури та збереження об`єктів культурної спадщини міста Павлограда на 2015-2020 роки”</t>
  </si>
  <si>
    <t>Рішення міської ради від 20.09.2016р. № 354-12/VIІ</t>
  </si>
  <si>
    <t>Рішення міської ради  від 23.12.2014р. №1457-49/VI</t>
  </si>
  <si>
    <t>Програма "Реалізація державної політики у сфері сім'ї, молоді та спорту у м.Павлоград на 2015-2021 роки"</t>
  </si>
  <si>
    <t>Рішення міської ради  від  07.08.2018р.  №1267-38/VІІ</t>
  </si>
  <si>
    <t xml:space="preserve">Програма "Соціальний захист окремих категорій населення на 2019-2021 роки" </t>
  </si>
  <si>
    <t xml:space="preserve">Комплексна програма  “Захист населення і територій від надзвичайних ситуацій техногенного та природного характеру в м.Павлоград на 2018-2021 роки" </t>
  </si>
  <si>
    <t>Рішення міської ради від 11.07.2017р.  № 737-24/VІ</t>
  </si>
  <si>
    <t>7324</t>
  </si>
  <si>
    <t>Будівництво установ та закладів культури</t>
  </si>
  <si>
    <t>1017324</t>
  </si>
  <si>
    <t>Рішення міської ради від 11.07.2017р. № 724-24/VIІ</t>
  </si>
  <si>
    <t>Будівництво освітніх установ та закладів</t>
  </si>
  <si>
    <t>0617321</t>
  </si>
  <si>
    <t>Рішення міської ради від 11.07.2017р. №735-24/VІІ</t>
  </si>
  <si>
    <t xml:space="preserve">Програма "Електронний Павлоград на 2018-2022 роки" </t>
  </si>
  <si>
    <t>Рішення міської ради від 19.04.2016р. №161-7/VIІ</t>
  </si>
  <si>
    <t>Програма "Забезпечення громадського правопорядку та громадської безпеки на території м.Павлоград на період до 2020 року"</t>
  </si>
  <si>
    <t xml:space="preserve">Програма "Організація та проведення оплачуваних громадських робіт у м. Павлограді на 2019-2022 роки"  </t>
  </si>
  <si>
    <t>Рішення міської ради від 18.09.2018р. №1332-39/VII</t>
  </si>
  <si>
    <t>Рішення міської ради від 20.09.2016р. №356-12/VII</t>
  </si>
  <si>
    <t xml:space="preserve">Програма "Сприяння громадянської активності у розвитку м.Павлограда на 2017-2021 роки" </t>
  </si>
  <si>
    <t>Програма "Поліпшення організації призову громадян на строкову військову службу, приписки до призовної дільниці та підготовки юнаків до військової служби на 2019-2023 роки"</t>
  </si>
  <si>
    <t>Рішення міської ради від 07.08.2018р. №1273-38/VIІ</t>
  </si>
  <si>
    <t xml:space="preserve">"Містобудівна програма міста Павлограда на 2018-2022 роки"   </t>
  </si>
  <si>
    <t xml:space="preserve">Програма "Розвитку земельних відносин і охорони земель у м. Павлоград на 2019-2021 роки"  </t>
  </si>
  <si>
    <t>Рішення міської ради від 18.09.2018р. №1341-39/VII</t>
  </si>
  <si>
    <t xml:space="preserve">Програма  "Муніципального маркетингу та підвищення інвестиційної привабливості міста Павлоград на 2019-2021 роки" </t>
  </si>
  <si>
    <t xml:space="preserve">Рішення міської ради від 07.08.2018р. №1272-38/VII  </t>
  </si>
  <si>
    <t>Рішення міської ради від 11.07.2017р. №734-24/VІІ</t>
  </si>
  <si>
    <t xml:space="preserve">Програма “Охорони навколишнього природного середовища  міста Павлограда  на 2019-2021 роки“  </t>
  </si>
  <si>
    <t>Рішення міської ради від 07.08.2018р. №1281-38/VII</t>
  </si>
  <si>
    <t>Рішення міської ради від 17.10.2017р.  №874-27/VII</t>
  </si>
  <si>
    <t>1217670</t>
  </si>
  <si>
    <t xml:space="preserve">Програма "Розвиток освіти в місті Павлограді на 2018-2020 роки" </t>
  </si>
  <si>
    <t>Рішення міської ради від 18.09.2018р. №1321-39/VII</t>
  </si>
  <si>
    <t>Забезпечення діяльності бібліотек</t>
  </si>
  <si>
    <t>0210180</t>
  </si>
  <si>
    <t>Інша діяльність у сфері державного управління</t>
  </si>
  <si>
    <t>Рішення міської ради від 18.09.2018р. №1331-39/VII</t>
  </si>
  <si>
    <t>"Програма впровадження енергетичного менеджменту в м.Павлоград на 2018-2022 роки"</t>
  </si>
  <si>
    <t>0133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</si>
  <si>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</si>
  <si>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1014040</t>
  </si>
  <si>
    <t>4040</t>
  </si>
  <si>
    <t>3242</t>
  </si>
  <si>
    <t>6017</t>
  </si>
  <si>
    <t>1213242</t>
  </si>
  <si>
    <t>1216017</t>
  </si>
  <si>
    <t>1115041</t>
  </si>
  <si>
    <t>5041</t>
  </si>
  <si>
    <t>Утримання та фінансова підтримка спортивних споруд</t>
  </si>
  <si>
    <t xml:space="preserve">Програма "Реформування і розвитку житлово-комунального господарства та об’єктів благоустрою міста Павлоград на 2020-2024 роки" </t>
  </si>
  <si>
    <t xml:space="preserve">Рішення міської ради від 17.09.2019р.  №1827-54/VII </t>
  </si>
  <si>
    <t>Рішення міської ради від  17.09.2019р. № 1825-54/VІІ)</t>
  </si>
  <si>
    <t>0611170</t>
  </si>
  <si>
    <t>Забезпечення діяльності інклюзивно-ресурсних центрів</t>
  </si>
  <si>
    <t>Програма "Автоматизована система обліку пільгових перевезень окремих категорій  громадян в міському автомобільному транспорті загального користування в місті Павлограді  на 2019- 2020 роки"</t>
  </si>
  <si>
    <t>Рішення міської ради від 23.04.2019р. № 1604-49/VII</t>
  </si>
  <si>
    <t>7413</t>
  </si>
  <si>
    <t>0451</t>
  </si>
  <si>
    <t>Інші заходи у сфері автотранспорту</t>
  </si>
  <si>
    <t>0817413</t>
  </si>
  <si>
    <t xml:space="preserve">"Програма  реорганізації системи теплопостачання та застосування альтернативних засобів опалення в окремих районах міста Павлоград на 2017 - 2022 роки" </t>
  </si>
  <si>
    <t>Рішення міської ради від 26.12.2017р. №1011-33/VII</t>
  </si>
  <si>
    <t>7330</t>
  </si>
  <si>
    <t xml:space="preserve">Будівництво інших об"єктів соціальної та виробничої інфраструктури комунальної власності  </t>
  </si>
  <si>
    <t>2917330</t>
  </si>
  <si>
    <t xml:space="preserve">Програма "Здоров`я павлоградців на 2020-2022 роки" </t>
  </si>
  <si>
    <t>Програма «Партиципаторне бюджетування (бюджет участі) у м.Павлоград на 2020-2024 роки»</t>
  </si>
  <si>
    <t>0217130</t>
  </si>
  <si>
    <t>1217693</t>
  </si>
  <si>
    <t>7693</t>
  </si>
  <si>
    <t>Інші заходи, пов'язані з економічною діяльністю</t>
  </si>
  <si>
    <t xml:space="preserve">Програма "Захист прав і інтересів дітей, запобігання дитячій бездоглядності та безпритульності на 2020-2025 роки" </t>
  </si>
  <si>
    <t>Рішення міської ради від 17.09.2019.  №1790-54/VIІ</t>
  </si>
  <si>
    <t xml:space="preserve">Рішення міської ради від 18.09.2018р. №1329-39/VII  </t>
  </si>
  <si>
    <t>Програма  "Сприяння  розвитку    підприємництва м. Павлограда на 2019-2021 роки"</t>
  </si>
  <si>
    <t>Рішення міської ради  від 17.09.2019 р. №1793-54/VIІ</t>
  </si>
  <si>
    <t>0213210</t>
  </si>
  <si>
    <t xml:space="preserve">Програма "Відшкодування відсоткових ставок або відшкодування  частини тіла кредитів, залучених ОСББ м. Павлограда  на впровадження енергоефективних заходів на 2019 – 2024 роки"  </t>
  </si>
  <si>
    <t>0712144</t>
  </si>
  <si>
    <t>2144</t>
  </si>
  <si>
    <t>Централізовані заходи з лікування хворих на цукровий та нецукровий діабет</t>
  </si>
  <si>
    <t>0763</t>
  </si>
  <si>
    <t>Найменування міської/регіональної програми</t>
  </si>
  <si>
    <t>Дата та номер документа, яким затверджено міську/регіональну програму</t>
  </si>
  <si>
    <t>усього</t>
  </si>
  <si>
    <t>у тому числі                     бюджет розвитку</t>
  </si>
  <si>
    <t xml:space="preserve">Програма  "Про відзначення та заохочення громадян, яким  присвоєно звання "Почесний громадянин міста Павлограда" та нагороджених відзнакою міського голови "За заслуги перед містом" на 2018-2022 роки"  </t>
  </si>
  <si>
    <t>Громадський порядок та безпека</t>
  </si>
  <si>
    <t xml:space="preserve">Будівництво інших об"єктів  комунальної власності  </t>
  </si>
  <si>
    <t>1216083</t>
  </si>
  <si>
    <t>6083</t>
  </si>
  <si>
    <t xml:space="preserve">Розподіл витрат міського бюджету на реалізацію міських/регіональних програм у 2021 році
</t>
  </si>
  <si>
    <t>0217350</t>
  </si>
  <si>
    <t>7350</t>
  </si>
  <si>
    <t xml:space="preserve"> Розроблення схем планування та забудови територій (містобудівної документації) </t>
  </si>
  <si>
    <t xml:space="preserve"> Програма "Створення містобудівного кадастру  2017 -2021 роки" </t>
  </si>
  <si>
    <t>Рішення міської ради від 15.11.2016р. № 446-15/VIІ</t>
  </si>
  <si>
    <t>0217693</t>
  </si>
  <si>
    <t xml:space="preserve">Інші заходи , пов"язані з економічною діяльністю </t>
  </si>
  <si>
    <t>7610</t>
  </si>
  <si>
    <t>0217610</t>
  </si>
  <si>
    <t>0411</t>
  </si>
  <si>
    <t xml:space="preserve">Сприяння розвитку малого та середнього підприємництва 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</si>
  <si>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</si>
  <si>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</si>
  <si>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</si>
  <si>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Інша діяльність, пов"язана з експлуатацією об"єктів  житлово- комунального господарства </t>
  </si>
  <si>
    <t xml:space="preserve">Програма "Відшкодування  частини тіла кредиту ОСББ  на впровадження енергоефективних заходів на 2020 – 2022 роки"  </t>
  </si>
  <si>
    <t xml:space="preserve">Рішення міської ради від 28.04.2020р.  №2117-66/VII </t>
  </si>
  <si>
    <t xml:space="preserve">Програма "Співфінансування робіт покапітальному ремонту покрівель та ліфтів житлових будинків на 2020-2022 роки" </t>
  </si>
  <si>
    <t xml:space="preserve">Рішення міської ради від 28.04.2020р. №2116-66/VII </t>
  </si>
  <si>
    <t xml:space="preserve">Програма "Забезпечення участі Павлоградської міської ради в Асоціації міст України, в Асоціації міст Дніпропетровської області на 2021-2022роки" </t>
  </si>
  <si>
    <t>Рішення міської ради від 07.07.2020р. №2188-68/VI</t>
  </si>
  <si>
    <t xml:space="preserve">Програма  "Виготовлення та розміщення  постерів  з питань життєдіяльності територіальної громади міста та  соціальної реклами на 2021-2023 роки" </t>
  </si>
  <si>
    <t xml:space="preserve">Рішення міської ради від 18.08.2020р.  №2241-71/VII </t>
  </si>
  <si>
    <t>Програма "Надання фінансової підтримки комунальним підприємствам, що належать до комунальної власності територіальної громади м. Павлоград на 2021-2023роки"</t>
  </si>
  <si>
    <t>Рішення міської ради  від 18.08.2020р. №2240-71/VII</t>
  </si>
  <si>
    <t>Програма "Управління місцевим боргом міського бюджету м.Павлоград на 2020-2026 роки"</t>
  </si>
  <si>
    <t>3700000</t>
  </si>
  <si>
    <t>Фінансове управління Павлоградської міської ради</t>
  </si>
  <si>
    <t>3710000</t>
  </si>
  <si>
    <t>Рішення міської ради від 07.07.2020р.          № 2195-68/VІІ</t>
  </si>
  <si>
    <t>1113241</t>
  </si>
  <si>
    <t>Забезпечення діяльності інших закладів у сфері соціального захисту і соціального забезпечення</t>
  </si>
  <si>
    <t>1115031</t>
  </si>
  <si>
    <t>5031</t>
  </si>
  <si>
    <t>Утримання та навчально-тренувальна робота  комунальних дитячо-юнацьких спортивних шкіл</t>
  </si>
  <si>
    <t>0717322</t>
  </si>
  <si>
    <t>7322</t>
  </si>
  <si>
    <t>Будівництво медичних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</si>
  <si>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</si>
  <si>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</si>
  <si>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</si>
  <si>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1017321</t>
  </si>
  <si>
    <t>7321</t>
  </si>
  <si>
    <t>Забезпечення діяльності музеїв i виставок</t>
  </si>
  <si>
    <t>Рішення міської ради від 17.12.2019р. №1956-60/VII</t>
  </si>
  <si>
    <t>1217640</t>
  </si>
  <si>
    <t>С.А.Остренко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</si>
</sst>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"/>
    <numFmt numFmtId="203" formatCode="0.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>
      <alignment vertical="top"/>
      <protection/>
    </xf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5" fillId="24" borderId="0" xfId="0" applyNumberFormat="1" applyFont="1" applyFill="1" applyAlignment="1" applyProtection="1">
      <alignment horizontal="left" vertical="top"/>
      <protection/>
    </xf>
    <xf numFmtId="0" fontId="5" fillId="24" borderId="0" xfId="0" applyNumberFormat="1" applyFont="1" applyFill="1" applyAlignment="1" applyProtection="1">
      <alignment horizontal="left" vertical="top"/>
      <protection/>
    </xf>
    <xf numFmtId="0" fontId="5" fillId="24" borderId="0" xfId="0" applyNumberFormat="1" applyFont="1" applyFill="1" applyAlignment="1" applyProtection="1">
      <alignment horizontal="left" vertical="top"/>
      <protection/>
    </xf>
    <xf numFmtId="0" fontId="9" fillId="24" borderId="0" xfId="0" applyNumberFormat="1" applyFont="1" applyFill="1" applyAlignment="1" applyProtection="1">
      <alignment horizontal="left" vertical="top"/>
      <protection/>
    </xf>
    <xf numFmtId="0" fontId="15" fillId="24" borderId="0" xfId="0" applyNumberFormat="1" applyFont="1" applyFill="1" applyAlignment="1" applyProtection="1">
      <alignment horizontal="left" vertical="top"/>
      <protection/>
    </xf>
    <xf numFmtId="0" fontId="5" fillId="24" borderId="0" xfId="0" applyFont="1" applyFill="1" applyAlignment="1">
      <alignment/>
    </xf>
    <xf numFmtId="0" fontId="10" fillId="24" borderId="0" xfId="0" applyNumberFormat="1" applyFont="1" applyFill="1" applyAlignment="1" applyProtection="1">
      <alignment horizontal="center" vertical="top"/>
      <protection/>
    </xf>
    <xf numFmtId="0" fontId="16" fillId="24" borderId="0" xfId="0" applyNumberFormat="1" applyFont="1" applyFill="1" applyBorder="1" applyAlignment="1" applyProtection="1">
      <alignment horizontal="center" vertical="top" wrapText="1"/>
      <protection/>
    </xf>
    <xf numFmtId="0" fontId="6" fillId="24" borderId="0" xfId="0" applyFont="1" applyFill="1" applyAlignment="1">
      <alignment/>
    </xf>
    <xf numFmtId="0" fontId="11" fillId="24" borderId="0" xfId="0" applyNumberFormat="1" applyFont="1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/>
    </xf>
    <xf numFmtId="0" fontId="6" fillId="24" borderId="0" xfId="0" applyFont="1" applyFill="1" applyAlignment="1">
      <alignment horizontal="justify" vertical="center"/>
    </xf>
    <xf numFmtId="4" fontId="6" fillId="24" borderId="0" xfId="0" applyNumberFormat="1" applyFont="1" applyFill="1" applyAlignment="1">
      <alignment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9" fillId="24" borderId="10" xfId="0" applyNumberFormat="1" applyFont="1" applyFill="1" applyBorder="1" applyAlignment="1">
      <alignment horizontal="center" vertical="center" wrapText="1"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3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9" fillId="24" borderId="10" xfId="0" applyFont="1" applyFill="1" applyBorder="1" applyAlignment="1">
      <alignment horizontal="justify" vertical="center" wrapText="1"/>
    </xf>
    <xf numFmtId="0" fontId="9" fillId="24" borderId="10" xfId="0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 wrapText="1"/>
    </xf>
    <xf numFmtId="3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vertical="center" wrapText="1"/>
      <protection/>
    </xf>
    <xf numFmtId="49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>
      <alignment horizontal="justify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justify" vertical="center"/>
    </xf>
    <xf numFmtId="0" fontId="3" fillId="24" borderId="0" xfId="0" applyFont="1" applyFill="1" applyAlignment="1">
      <alignment horizontal="justify" vertical="center"/>
    </xf>
    <xf numFmtId="0" fontId="9" fillId="24" borderId="0" xfId="0" applyFont="1" applyFill="1" applyAlignment="1">
      <alignment horizontal="justify" vertical="center"/>
    </xf>
    <xf numFmtId="0" fontId="9" fillId="24" borderId="10" xfId="0" applyFont="1" applyFill="1" applyBorder="1" applyAlignment="1">
      <alignment horizontal="left" vertical="center" wrapText="1"/>
    </xf>
    <xf numFmtId="200" fontId="9" fillId="24" borderId="10" xfId="0" applyNumberFormat="1" applyFont="1" applyFill="1" applyBorder="1" applyAlignment="1">
      <alignment horizontal="justify" vertical="center" wrapText="1"/>
    </xf>
    <xf numFmtId="200" fontId="9" fillId="24" borderId="10" xfId="0" applyNumberFormat="1" applyFont="1" applyFill="1" applyBorder="1" applyAlignment="1">
      <alignment horizontal="center" vertical="center" wrapText="1"/>
    </xf>
    <xf numFmtId="3" fontId="9" fillId="24" borderId="0" xfId="0" applyNumberFormat="1" applyFont="1" applyFill="1" applyAlignment="1">
      <alignment horizontal="justify" vertical="center"/>
    </xf>
    <xf numFmtId="4" fontId="9" fillId="24" borderId="0" xfId="0" applyNumberFormat="1" applyFont="1" applyFill="1" applyAlignment="1">
      <alignment horizontal="justify" vertical="center"/>
    </xf>
    <xf numFmtId="3" fontId="3" fillId="24" borderId="0" xfId="0" applyNumberFormat="1" applyFont="1" applyFill="1" applyAlignment="1">
      <alignment horizontal="justify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horizontal="center" vertical="center"/>
    </xf>
    <xf numFmtId="0" fontId="12" fillId="24" borderId="0" xfId="0" applyFont="1" applyFill="1" applyAlignment="1">
      <alignment horizontal="justify" vertical="center"/>
    </xf>
    <xf numFmtId="0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justify" vertical="center" wrapText="1"/>
      <protection locked="0"/>
    </xf>
    <xf numFmtId="49" fontId="9" fillId="24" borderId="12" xfId="0" applyNumberFormat="1" applyFont="1" applyFill="1" applyBorder="1" applyAlignment="1" applyProtection="1">
      <alignment horizontal="center" wrapText="1"/>
      <protection locked="0"/>
    </xf>
    <xf numFmtId="0" fontId="9" fillId="24" borderId="0" xfId="0" applyNumberFormat="1" applyFont="1" applyFill="1" applyBorder="1" applyAlignment="1" applyProtection="1">
      <alignment horizontal="center" wrapText="1"/>
      <protection locked="0"/>
    </xf>
    <xf numFmtId="0" fontId="9" fillId="24" borderId="12" xfId="0" applyFont="1" applyFill="1" applyBorder="1" applyAlignment="1" applyProtection="1">
      <alignment horizontal="justify" vertical="center" wrapText="1"/>
      <protection locked="0"/>
    </xf>
    <xf numFmtId="3" fontId="14" fillId="24" borderId="1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justify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justify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3" fillId="24" borderId="0" xfId="0" applyFont="1" applyFill="1" applyAlignment="1">
      <alignment/>
    </xf>
    <xf numFmtId="3" fontId="9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4" fontId="14" fillId="24" borderId="13" xfId="0" applyNumberFormat="1" applyFont="1" applyFill="1" applyBorder="1" applyAlignment="1" quotePrefix="1">
      <alignment horizontal="center" vertical="center" wrapText="1"/>
    </xf>
    <xf numFmtId="4" fontId="14" fillId="24" borderId="13" xfId="0" applyNumberFormat="1" applyFont="1" applyFill="1" applyBorder="1" applyAlignment="1" quotePrefix="1">
      <alignment vertical="center" wrapText="1"/>
    </xf>
    <xf numFmtId="0" fontId="13" fillId="24" borderId="10" xfId="0" applyFont="1" applyFill="1" applyBorder="1" applyAlignment="1">
      <alignment horizontal="justify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 quotePrefix="1">
      <alignment horizontal="justify" vertical="center" wrapText="1"/>
    </xf>
    <xf numFmtId="0" fontId="7" fillId="24" borderId="10" xfId="0" applyFont="1" applyFill="1" applyBorder="1" applyAlignment="1">
      <alignment horizontal="left" vertical="center" wrapText="1"/>
    </xf>
    <xf numFmtId="4" fontId="9" fillId="24" borderId="0" xfId="0" applyNumberFormat="1" applyFont="1" applyFill="1" applyAlignment="1">
      <alignment/>
    </xf>
    <xf numFmtId="0" fontId="9" fillId="24" borderId="0" xfId="0" applyFont="1" applyFill="1" applyAlignment="1">
      <alignment horizontal="left" vertical="center" wrapText="1"/>
    </xf>
    <xf numFmtId="0" fontId="7" fillId="24" borderId="0" xfId="0" applyFont="1" applyFill="1" applyAlignment="1">
      <alignment horizontal="justify" vertical="center"/>
    </xf>
    <xf numFmtId="0" fontId="4" fillId="24" borderId="0" xfId="0" applyFont="1" applyFill="1" applyAlignment="1">
      <alignment horizontal="justify" vertical="center"/>
    </xf>
    <xf numFmtId="3" fontId="9" fillId="24" borderId="10" xfId="0" applyNumberFormat="1" applyFont="1" applyFill="1" applyBorder="1" applyAlignment="1">
      <alignment horizontal="justify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center"/>
    </xf>
    <xf numFmtId="200" fontId="14" fillId="24" borderId="10" xfId="0" applyNumberFormat="1" applyFont="1" applyFill="1" applyBorder="1" applyAlignment="1">
      <alignment horizontal="justify" vertical="center" wrapText="1"/>
    </xf>
    <xf numFmtId="200" fontId="14" fillId="24" borderId="1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3" fontId="19" fillId="24" borderId="0" xfId="0" applyNumberFormat="1" applyFont="1" applyFill="1" applyAlignment="1">
      <alignment/>
    </xf>
    <xf numFmtId="49" fontId="9" fillId="24" borderId="0" xfId="0" applyNumberFormat="1" applyFont="1" applyFill="1" applyAlignment="1">
      <alignment/>
    </xf>
    <xf numFmtId="0" fontId="9" fillId="24" borderId="0" xfId="0" applyFont="1" applyFill="1" applyAlignment="1">
      <alignment horizontal="center" vertical="center"/>
    </xf>
    <xf numFmtId="3" fontId="9" fillId="24" borderId="0" xfId="0" applyNumberFormat="1" applyFont="1" applyFill="1" applyAlignment="1">
      <alignment/>
    </xf>
    <xf numFmtId="4" fontId="9" fillId="24" borderId="0" xfId="0" applyNumberFormat="1" applyFont="1" applyFill="1" applyBorder="1" applyAlignment="1">
      <alignment/>
    </xf>
    <xf numFmtId="49" fontId="9" fillId="24" borderId="0" xfId="0" applyNumberFormat="1" applyFont="1" applyFill="1" applyBorder="1" applyAlignment="1">
      <alignment horizontal="left" vertical="center"/>
    </xf>
    <xf numFmtId="4" fontId="9" fillId="24" borderId="0" xfId="0" applyNumberFormat="1" applyFont="1" applyFill="1" applyBorder="1" applyAlignment="1">
      <alignment horizontal="center" vertical="center"/>
    </xf>
    <xf numFmtId="4" fontId="17" fillId="24" borderId="0" xfId="0" applyNumberFormat="1" applyFont="1" applyFill="1" applyBorder="1" applyAlignment="1">
      <alignment/>
    </xf>
    <xf numFmtId="0" fontId="17" fillId="24" borderId="0" xfId="0" applyFont="1" applyFill="1" applyAlignment="1">
      <alignment/>
    </xf>
    <xf numFmtId="4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49" fontId="3" fillId="24" borderId="0" xfId="0" applyNumberFormat="1" applyFont="1" applyFill="1" applyAlignment="1">
      <alignment/>
    </xf>
    <xf numFmtId="0" fontId="16" fillId="24" borderId="0" xfId="0" applyNumberFormat="1" applyFont="1" applyFill="1" applyBorder="1" applyAlignment="1" applyProtection="1">
      <alignment horizontal="center" vertical="top" wrapText="1"/>
      <protection/>
    </xf>
    <xf numFmtId="0" fontId="10" fillId="24" borderId="0" xfId="0" applyNumberFormat="1" applyFont="1" applyFill="1" applyAlignment="1" applyProtection="1">
      <alignment horizontal="center" vertical="top"/>
      <protection/>
    </xf>
    <xf numFmtId="49" fontId="10" fillId="24" borderId="0" xfId="0" applyNumberFormat="1" applyFont="1" applyFill="1" applyAlignment="1" applyProtection="1">
      <alignment horizontal="center" vertical="center"/>
      <protection/>
    </xf>
    <xf numFmtId="0" fontId="0" fillId="24" borderId="0" xfId="0" applyFill="1" applyAlignment="1">
      <alignment horizontal="center" vertical="center"/>
    </xf>
    <xf numFmtId="0" fontId="18" fillId="24" borderId="14" xfId="0" applyNumberFormat="1" applyFont="1" applyFill="1" applyBorder="1" applyAlignment="1" applyProtection="1">
      <alignment horizontal="center" vertical="center"/>
      <protection/>
    </xf>
    <xf numFmtId="0" fontId="18" fillId="24" borderId="15" xfId="0" applyNumberFormat="1" applyFont="1" applyFill="1" applyBorder="1" applyAlignment="1" applyProtection="1">
      <alignment horizontal="center" vertical="center"/>
      <protection/>
    </xf>
    <xf numFmtId="49" fontId="18" fillId="24" borderId="16" xfId="0" applyNumberFormat="1" applyFont="1" applyFill="1" applyBorder="1" applyAlignment="1" applyProtection="1">
      <alignment horizontal="center" vertical="center" wrapText="1"/>
      <protection/>
    </xf>
    <xf numFmtId="49" fontId="18" fillId="24" borderId="11" xfId="0" applyNumberFormat="1" applyFont="1" applyFill="1" applyBorder="1" applyAlignment="1" applyProtection="1">
      <alignment horizontal="center" vertical="center" wrapText="1"/>
      <protection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0" fontId="18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16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9"/>
  <sheetViews>
    <sheetView tabSelected="1" zoomScale="75" zoomScaleNormal="75" zoomScaleSheetLayoutView="55" zoomScalePageLayoutView="0" workbookViewId="0" topLeftCell="A8">
      <pane xSplit="5" ySplit="2" topLeftCell="G253" activePane="bottomRight" state="frozen"/>
      <selection pane="topLeft" activeCell="A8" sqref="A8"/>
      <selection pane="topRight" activeCell="F8" sqref="F8"/>
      <selection pane="bottomLeft" activeCell="A10" sqref="A10"/>
      <selection pane="bottomRight" activeCell="S257" sqref="S257"/>
    </sheetView>
  </sheetViews>
  <sheetFormatPr defaultColWidth="9.00390625" defaultRowHeight="12.75"/>
  <cols>
    <col min="1" max="1" width="20.375" style="99" customWidth="1"/>
    <col min="2" max="2" width="17.75390625" style="68" customWidth="1"/>
    <col min="3" max="3" width="20.25390625" style="68" customWidth="1"/>
    <col min="4" max="4" width="44.375" style="68" customWidth="1"/>
    <col min="5" max="5" width="62.125" style="67" customWidth="1"/>
    <col min="6" max="6" width="48.75390625" style="67" customWidth="1"/>
    <col min="7" max="7" width="23.25390625" style="67" customWidth="1"/>
    <col min="8" max="8" width="19.00390625" style="68" customWidth="1"/>
    <col min="9" max="9" width="22.125" style="68" customWidth="1"/>
    <col min="10" max="10" width="24.625" style="68" customWidth="1"/>
    <col min="11" max="11" width="29.625" style="68" hidden="1" customWidth="1"/>
    <col min="12" max="12" width="17.75390625" style="68" hidden="1" customWidth="1"/>
    <col min="13" max="13" width="12.375" style="68" bestFit="1" customWidth="1"/>
    <col min="14" max="14" width="21.25390625" style="68" customWidth="1"/>
    <col min="15" max="16384" width="9.125" style="68" customWidth="1"/>
  </cols>
  <sheetData>
    <row r="1" spans="1:10" s="6" customFormat="1" ht="30.75">
      <c r="A1" s="1"/>
      <c r="B1" s="2"/>
      <c r="C1" s="2"/>
      <c r="D1" s="3"/>
      <c r="E1" s="4"/>
      <c r="F1" s="4"/>
      <c r="G1" s="4"/>
      <c r="H1" s="5" t="s">
        <v>131</v>
      </c>
      <c r="I1" s="5"/>
      <c r="J1" s="5"/>
    </row>
    <row r="2" spans="1:10" s="6" customFormat="1" ht="30.75">
      <c r="A2" s="1"/>
      <c r="B2" s="2"/>
      <c r="C2" s="2"/>
      <c r="D2" s="3"/>
      <c r="E2" s="4"/>
      <c r="F2" s="4"/>
      <c r="G2" s="4"/>
      <c r="H2" s="5" t="s">
        <v>132</v>
      </c>
      <c r="I2" s="5"/>
      <c r="J2" s="5"/>
    </row>
    <row r="3" spans="1:10" s="6" customFormat="1" ht="30.75">
      <c r="A3" s="1"/>
      <c r="B3" s="2"/>
      <c r="C3" s="2"/>
      <c r="D3" s="3"/>
      <c r="E3" s="4"/>
      <c r="F3" s="4"/>
      <c r="G3" s="4"/>
      <c r="H3" s="5" t="s">
        <v>133</v>
      </c>
      <c r="I3" s="5"/>
      <c r="J3" s="5"/>
    </row>
    <row r="4" spans="1:10" s="6" customFormat="1" ht="30.75">
      <c r="A4" s="1"/>
      <c r="B4" s="2"/>
      <c r="C4" s="2"/>
      <c r="D4" s="101"/>
      <c r="E4" s="101"/>
      <c r="F4" s="7"/>
      <c r="G4" s="7"/>
      <c r="H4" s="5" t="s">
        <v>134</v>
      </c>
      <c r="I4" s="5"/>
      <c r="J4" s="5"/>
    </row>
    <row r="5" spans="1:10" s="6" customFormat="1" ht="33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</row>
    <row r="6" spans="1:10" s="9" customFormat="1" ht="45.75" customHeight="1">
      <c r="A6" s="100" t="s">
        <v>307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9" customFormat="1" ht="27" customHeight="1">
      <c r="A7" s="8"/>
      <c r="B7" s="8"/>
      <c r="C7" s="8"/>
      <c r="D7" s="8"/>
      <c r="E7" s="8"/>
      <c r="F7" s="8"/>
      <c r="G7" s="8"/>
      <c r="H7" s="8"/>
      <c r="I7" s="8"/>
      <c r="J7" s="10" t="s">
        <v>198</v>
      </c>
    </row>
    <row r="8" spans="1:10" s="9" customFormat="1" ht="30.75" customHeight="1">
      <c r="A8" s="106" t="s">
        <v>199</v>
      </c>
      <c r="B8" s="108" t="s">
        <v>200</v>
      </c>
      <c r="C8" s="108" t="s">
        <v>201</v>
      </c>
      <c r="D8" s="108" t="s">
        <v>255</v>
      </c>
      <c r="E8" s="110" t="s">
        <v>298</v>
      </c>
      <c r="F8" s="110" t="s">
        <v>299</v>
      </c>
      <c r="G8" s="110" t="s">
        <v>202</v>
      </c>
      <c r="H8" s="108" t="s">
        <v>33</v>
      </c>
      <c r="I8" s="104" t="s">
        <v>34</v>
      </c>
      <c r="J8" s="105"/>
    </row>
    <row r="9" spans="1:14" s="9" customFormat="1" ht="116.25" customHeight="1">
      <c r="A9" s="107"/>
      <c r="B9" s="109"/>
      <c r="C9" s="109"/>
      <c r="D9" s="109"/>
      <c r="E9" s="111"/>
      <c r="F9" s="111"/>
      <c r="G9" s="111"/>
      <c r="H9" s="109"/>
      <c r="I9" s="11" t="s">
        <v>300</v>
      </c>
      <c r="J9" s="12" t="s">
        <v>301</v>
      </c>
      <c r="K9" s="13"/>
      <c r="L9" s="13"/>
      <c r="M9" s="14"/>
      <c r="N9" s="15"/>
    </row>
    <row r="10" spans="1:14" s="9" customFormat="1" ht="92.25" customHeight="1">
      <c r="A10" s="16"/>
      <c r="B10" s="17"/>
      <c r="C10" s="17"/>
      <c r="D10" s="18"/>
      <c r="E10" s="19" t="s">
        <v>282</v>
      </c>
      <c r="F10" s="20" t="s">
        <v>352</v>
      </c>
      <c r="G10" s="21">
        <f>H10+I10</f>
        <v>1400000</v>
      </c>
      <c r="H10" s="22">
        <f>H11</f>
        <v>1400000</v>
      </c>
      <c r="I10" s="22"/>
      <c r="J10" s="22"/>
      <c r="K10" s="13"/>
      <c r="L10" s="13"/>
      <c r="M10" s="14"/>
      <c r="N10" s="15"/>
    </row>
    <row r="11" spans="1:14" s="9" customFormat="1" ht="37.5">
      <c r="A11" s="23" t="s">
        <v>156</v>
      </c>
      <c r="B11" s="24"/>
      <c r="C11" s="24"/>
      <c r="D11" s="25" t="s">
        <v>18</v>
      </c>
      <c r="E11" s="26"/>
      <c r="F11" s="27"/>
      <c r="G11" s="28">
        <f>G14</f>
        <v>1400000</v>
      </c>
      <c r="H11" s="28">
        <f>H14</f>
        <v>1400000</v>
      </c>
      <c r="I11" s="28"/>
      <c r="J11" s="28"/>
      <c r="K11" s="13"/>
      <c r="L11" s="13"/>
      <c r="M11" s="14"/>
      <c r="N11" s="15"/>
    </row>
    <row r="12" spans="1:14" s="9" customFormat="1" ht="37.5">
      <c r="A12" s="29" t="s">
        <v>88</v>
      </c>
      <c r="B12" s="24"/>
      <c r="C12" s="24"/>
      <c r="D12" s="26" t="s">
        <v>18</v>
      </c>
      <c r="E12" s="26"/>
      <c r="F12" s="27"/>
      <c r="G12" s="28"/>
      <c r="H12" s="28"/>
      <c r="I12" s="28"/>
      <c r="J12" s="28"/>
      <c r="K12" s="13"/>
      <c r="L12" s="13"/>
      <c r="M12" s="14"/>
      <c r="N12" s="15"/>
    </row>
    <row r="13" spans="1:14" s="9" customFormat="1" ht="18.75">
      <c r="A13" s="17"/>
      <c r="B13" s="17"/>
      <c r="C13" s="17"/>
      <c r="D13" s="26"/>
      <c r="E13" s="26" t="s">
        <v>35</v>
      </c>
      <c r="F13" s="27"/>
      <c r="G13" s="27"/>
      <c r="H13" s="30"/>
      <c r="I13" s="30"/>
      <c r="J13" s="30"/>
      <c r="K13" s="13"/>
      <c r="L13" s="13"/>
      <c r="M13" s="14"/>
      <c r="N13" s="15"/>
    </row>
    <row r="14" spans="1:14" s="9" customFormat="1" ht="37.5">
      <c r="A14" s="17" t="s">
        <v>250</v>
      </c>
      <c r="B14" s="17" t="s">
        <v>20</v>
      </c>
      <c r="C14" s="17" t="s">
        <v>254</v>
      </c>
      <c r="D14" s="31" t="s">
        <v>251</v>
      </c>
      <c r="E14" s="26"/>
      <c r="F14" s="27"/>
      <c r="G14" s="28">
        <f>H14</f>
        <v>1400000</v>
      </c>
      <c r="H14" s="30">
        <v>1400000</v>
      </c>
      <c r="I14" s="30"/>
      <c r="J14" s="30"/>
      <c r="K14" s="13"/>
      <c r="L14" s="13"/>
      <c r="M14" s="14"/>
      <c r="N14" s="15"/>
    </row>
    <row r="15" spans="1:14" s="9" customFormat="1" ht="56.25">
      <c r="A15" s="17"/>
      <c r="B15" s="17"/>
      <c r="C15" s="17"/>
      <c r="D15" s="26"/>
      <c r="E15" s="25" t="s">
        <v>253</v>
      </c>
      <c r="F15" s="20" t="s">
        <v>252</v>
      </c>
      <c r="G15" s="21">
        <f>H15+I15</f>
        <v>59918</v>
      </c>
      <c r="H15" s="21">
        <f>H16</f>
        <v>59918</v>
      </c>
      <c r="I15" s="28"/>
      <c r="J15" s="28"/>
      <c r="K15" s="13"/>
      <c r="L15" s="13"/>
      <c r="M15" s="14"/>
      <c r="N15" s="15"/>
    </row>
    <row r="16" spans="1:14" s="9" customFormat="1" ht="37.5">
      <c r="A16" s="23" t="s">
        <v>156</v>
      </c>
      <c r="B16" s="24"/>
      <c r="C16" s="24"/>
      <c r="D16" s="25" t="s">
        <v>18</v>
      </c>
      <c r="E16" s="26"/>
      <c r="F16" s="27"/>
      <c r="G16" s="28">
        <f>G19</f>
        <v>59918</v>
      </c>
      <c r="H16" s="28">
        <f>H19</f>
        <v>59918</v>
      </c>
      <c r="I16" s="28"/>
      <c r="J16" s="28"/>
      <c r="K16" s="13"/>
      <c r="L16" s="13"/>
      <c r="M16" s="14"/>
      <c r="N16" s="15"/>
    </row>
    <row r="17" spans="1:14" s="9" customFormat="1" ht="37.5">
      <c r="A17" s="29" t="s">
        <v>88</v>
      </c>
      <c r="B17" s="24"/>
      <c r="C17" s="24"/>
      <c r="D17" s="26" t="s">
        <v>18</v>
      </c>
      <c r="E17" s="26"/>
      <c r="F17" s="27"/>
      <c r="G17" s="28"/>
      <c r="H17" s="28"/>
      <c r="I17" s="28"/>
      <c r="J17" s="28"/>
      <c r="K17" s="13"/>
      <c r="L17" s="13"/>
      <c r="M17" s="14"/>
      <c r="N17" s="15"/>
    </row>
    <row r="18" spans="1:14" s="9" customFormat="1" ht="18.75">
      <c r="A18" s="17"/>
      <c r="B18" s="17"/>
      <c r="C18" s="17"/>
      <c r="D18" s="26"/>
      <c r="E18" s="26" t="s">
        <v>35</v>
      </c>
      <c r="F18" s="27"/>
      <c r="G18" s="27"/>
      <c r="H18" s="30"/>
      <c r="I18" s="30"/>
      <c r="J18" s="30"/>
      <c r="K18" s="13"/>
      <c r="L18" s="13"/>
      <c r="M18" s="14"/>
      <c r="N18" s="15"/>
    </row>
    <row r="19" spans="1:14" s="9" customFormat="1" ht="37.5">
      <c r="A19" s="17" t="s">
        <v>250</v>
      </c>
      <c r="B19" s="17" t="s">
        <v>20</v>
      </c>
      <c r="C19" s="17" t="s">
        <v>254</v>
      </c>
      <c r="D19" s="31" t="s">
        <v>251</v>
      </c>
      <c r="E19" s="26"/>
      <c r="F19" s="27"/>
      <c r="G19" s="28">
        <f>H19</f>
        <v>59918</v>
      </c>
      <c r="H19" s="30">
        <v>59918</v>
      </c>
      <c r="I19" s="30"/>
      <c r="J19" s="30"/>
      <c r="K19" s="13"/>
      <c r="L19" s="13"/>
      <c r="M19" s="14"/>
      <c r="N19" s="15"/>
    </row>
    <row r="20" spans="1:14" s="9" customFormat="1" ht="56.25">
      <c r="A20" s="17"/>
      <c r="B20" s="17"/>
      <c r="C20" s="17"/>
      <c r="D20" s="31"/>
      <c r="E20" s="25" t="s">
        <v>238</v>
      </c>
      <c r="F20" s="20" t="s">
        <v>239</v>
      </c>
      <c r="G20" s="32">
        <f>H20+I20</f>
        <v>730000</v>
      </c>
      <c r="H20" s="21">
        <f>H22</f>
        <v>700000</v>
      </c>
      <c r="I20" s="32">
        <f>I22</f>
        <v>30000</v>
      </c>
      <c r="J20" s="32">
        <f>J22</f>
        <v>30000</v>
      </c>
      <c r="K20" s="13"/>
      <c r="L20" s="13"/>
      <c r="M20" s="14"/>
      <c r="N20" s="15"/>
    </row>
    <row r="21" spans="1:14" s="9" customFormat="1" ht="37.5">
      <c r="A21" s="23" t="s">
        <v>156</v>
      </c>
      <c r="B21" s="24"/>
      <c r="C21" s="24"/>
      <c r="D21" s="33" t="s">
        <v>18</v>
      </c>
      <c r="E21" s="26"/>
      <c r="F21" s="27"/>
      <c r="G21" s="28">
        <f>G24+G25+G26</f>
        <v>730000</v>
      </c>
      <c r="H21" s="28">
        <f>H24+H25+H26</f>
        <v>700000</v>
      </c>
      <c r="I21" s="28">
        <f>I24+I25+I26</f>
        <v>30000</v>
      </c>
      <c r="J21" s="28">
        <f>J24+J25+J26</f>
        <v>30000</v>
      </c>
      <c r="K21" s="13"/>
      <c r="L21" s="13"/>
      <c r="M21" s="14"/>
      <c r="N21" s="15"/>
    </row>
    <row r="22" spans="1:14" s="9" customFormat="1" ht="37.5">
      <c r="A22" s="29" t="s">
        <v>88</v>
      </c>
      <c r="B22" s="24"/>
      <c r="C22" s="24"/>
      <c r="D22" s="31" t="s">
        <v>18</v>
      </c>
      <c r="E22" s="26"/>
      <c r="F22" s="27"/>
      <c r="G22" s="28">
        <f>G25+G26</f>
        <v>30000</v>
      </c>
      <c r="H22" s="28">
        <f>H24+H25+H26</f>
        <v>700000</v>
      </c>
      <c r="I22" s="28">
        <f>I24+I25+I26</f>
        <v>30000</v>
      </c>
      <c r="J22" s="28">
        <f>J25+J26</f>
        <v>30000</v>
      </c>
      <c r="K22" s="13"/>
      <c r="L22" s="13"/>
      <c r="M22" s="14"/>
      <c r="N22" s="15"/>
    </row>
    <row r="23" spans="1:14" s="9" customFormat="1" ht="18.75">
      <c r="A23" s="34"/>
      <c r="B23" s="35"/>
      <c r="C23" s="35"/>
      <c r="D23" s="36"/>
      <c r="E23" s="26" t="s">
        <v>35</v>
      </c>
      <c r="F23" s="27"/>
      <c r="G23" s="27"/>
      <c r="H23" s="30"/>
      <c r="I23" s="30"/>
      <c r="J23" s="30"/>
      <c r="K23" s="13"/>
      <c r="L23" s="13"/>
      <c r="M23" s="14"/>
      <c r="N23" s="15"/>
    </row>
    <row r="24" spans="1:14" s="9" customFormat="1" ht="18.75">
      <c r="A24" s="37" t="s">
        <v>283</v>
      </c>
      <c r="B24" s="38">
        <v>7130</v>
      </c>
      <c r="C24" s="37" t="s">
        <v>17</v>
      </c>
      <c r="D24" s="36" t="s">
        <v>86</v>
      </c>
      <c r="E24" s="26"/>
      <c r="F24" s="27"/>
      <c r="G24" s="28">
        <f>H24</f>
        <v>700000</v>
      </c>
      <c r="H24" s="30">
        <v>700000</v>
      </c>
      <c r="I24" s="30"/>
      <c r="J24" s="30"/>
      <c r="K24" s="13"/>
      <c r="L24" s="13"/>
      <c r="M24" s="14"/>
      <c r="N24" s="15"/>
    </row>
    <row r="25" spans="1:14" s="9" customFormat="1" ht="56.25">
      <c r="A25" s="17" t="s">
        <v>145</v>
      </c>
      <c r="B25" s="17" t="s">
        <v>146</v>
      </c>
      <c r="C25" s="17" t="s">
        <v>12</v>
      </c>
      <c r="D25" s="31" t="s">
        <v>165</v>
      </c>
      <c r="E25" s="39"/>
      <c r="F25" s="40"/>
      <c r="G25" s="30">
        <f>H25+I25</f>
        <v>10000</v>
      </c>
      <c r="H25" s="30"/>
      <c r="I25" s="30">
        <v>10000</v>
      </c>
      <c r="J25" s="30">
        <f>I25</f>
        <v>10000</v>
      </c>
      <c r="K25" s="13"/>
      <c r="L25" s="13"/>
      <c r="M25" s="14"/>
      <c r="N25" s="15"/>
    </row>
    <row r="26" spans="1:14" s="9" customFormat="1" ht="112.5">
      <c r="A26" s="17" t="s">
        <v>147</v>
      </c>
      <c r="B26" s="17" t="s">
        <v>148</v>
      </c>
      <c r="C26" s="17" t="s">
        <v>12</v>
      </c>
      <c r="D26" s="31" t="s">
        <v>158</v>
      </c>
      <c r="E26" s="39"/>
      <c r="F26" s="40" t="s">
        <v>2</v>
      </c>
      <c r="G26" s="30">
        <f>H26+I26</f>
        <v>20000</v>
      </c>
      <c r="H26" s="30"/>
      <c r="I26" s="30">
        <v>20000</v>
      </c>
      <c r="J26" s="30">
        <f>I26</f>
        <v>20000</v>
      </c>
      <c r="K26" s="13"/>
      <c r="L26" s="13"/>
      <c r="M26" s="14"/>
      <c r="N26" s="15"/>
    </row>
    <row r="27" spans="1:12" s="42" customFormat="1" ht="52.5" customHeight="1">
      <c r="A27" s="17"/>
      <c r="B27" s="17"/>
      <c r="C27" s="17"/>
      <c r="D27" s="31"/>
      <c r="E27" s="25" t="s">
        <v>237</v>
      </c>
      <c r="F27" s="20" t="s">
        <v>245</v>
      </c>
      <c r="G27" s="21">
        <f>H27+I27</f>
        <v>700000</v>
      </c>
      <c r="H27" s="21"/>
      <c r="I27" s="21">
        <f>I29</f>
        <v>700000</v>
      </c>
      <c r="J27" s="32">
        <f>J29</f>
        <v>700000</v>
      </c>
      <c r="K27" s="41"/>
      <c r="L27" s="41"/>
    </row>
    <row r="28" spans="1:12" s="42" customFormat="1" ht="65.25" customHeight="1">
      <c r="A28" s="23" t="s">
        <v>156</v>
      </c>
      <c r="B28" s="24"/>
      <c r="C28" s="24"/>
      <c r="D28" s="33" t="s">
        <v>18</v>
      </c>
      <c r="E28" s="26"/>
      <c r="F28" s="27"/>
      <c r="G28" s="28">
        <f>G29</f>
        <v>700000</v>
      </c>
      <c r="H28" s="27"/>
      <c r="I28" s="28">
        <f>I29</f>
        <v>700000</v>
      </c>
      <c r="J28" s="28">
        <f>J29</f>
        <v>700000</v>
      </c>
      <c r="K28" s="43"/>
      <c r="L28" s="43"/>
    </row>
    <row r="29" spans="1:12" s="42" customFormat="1" ht="37.5">
      <c r="A29" s="29" t="s">
        <v>88</v>
      </c>
      <c r="B29" s="24"/>
      <c r="C29" s="24"/>
      <c r="D29" s="31" t="s">
        <v>18</v>
      </c>
      <c r="E29" s="26"/>
      <c r="F29" s="27"/>
      <c r="G29" s="28">
        <f>G31</f>
        <v>700000</v>
      </c>
      <c r="H29" s="28"/>
      <c r="I29" s="28">
        <f>I31</f>
        <v>700000</v>
      </c>
      <c r="J29" s="28">
        <f>J31</f>
        <v>700000</v>
      </c>
      <c r="K29" s="43"/>
      <c r="L29" s="43"/>
    </row>
    <row r="30" spans="1:12" s="9" customFormat="1" ht="18.75">
      <c r="A30" s="34"/>
      <c r="B30" s="35"/>
      <c r="C30" s="35"/>
      <c r="D30" s="36"/>
      <c r="E30" s="26" t="s">
        <v>35</v>
      </c>
      <c r="F30" s="27"/>
      <c r="G30" s="27"/>
      <c r="H30" s="30"/>
      <c r="I30" s="30"/>
      <c r="J30" s="30"/>
      <c r="K30" s="13"/>
      <c r="L30" s="13"/>
    </row>
    <row r="31" spans="1:12" s="42" customFormat="1" ht="56.25">
      <c r="A31" s="17" t="s">
        <v>308</v>
      </c>
      <c r="B31" s="17" t="s">
        <v>309</v>
      </c>
      <c r="C31" s="17" t="s">
        <v>16</v>
      </c>
      <c r="D31" s="44" t="s">
        <v>310</v>
      </c>
      <c r="E31" s="39"/>
      <c r="F31" s="40"/>
      <c r="G31" s="28">
        <f>H31+I31</f>
        <v>700000</v>
      </c>
      <c r="H31" s="30"/>
      <c r="I31" s="30">
        <v>700000</v>
      </c>
      <c r="J31" s="30">
        <f>I31</f>
        <v>700000</v>
      </c>
      <c r="K31" s="41"/>
      <c r="L31" s="41"/>
    </row>
    <row r="32" spans="1:12" s="42" customFormat="1" ht="56.25">
      <c r="A32" s="17"/>
      <c r="B32" s="40"/>
      <c r="C32" s="40"/>
      <c r="D32" s="39"/>
      <c r="E32" s="25" t="s">
        <v>240</v>
      </c>
      <c r="F32" s="20" t="s">
        <v>241</v>
      </c>
      <c r="G32" s="21">
        <f>G34</f>
        <v>157000</v>
      </c>
      <c r="H32" s="32">
        <f>H34</f>
        <v>157000</v>
      </c>
      <c r="I32" s="32"/>
      <c r="J32" s="30"/>
      <c r="K32" s="41"/>
      <c r="L32" s="41"/>
    </row>
    <row r="33" spans="1:12" s="42" customFormat="1" ht="37.5">
      <c r="A33" s="23" t="s">
        <v>156</v>
      </c>
      <c r="B33" s="24"/>
      <c r="C33" s="24"/>
      <c r="D33" s="25" t="s">
        <v>18</v>
      </c>
      <c r="E33" s="26"/>
      <c r="F33" s="27"/>
      <c r="G33" s="28">
        <f>G34</f>
        <v>157000</v>
      </c>
      <c r="H33" s="30">
        <f>H34</f>
        <v>157000</v>
      </c>
      <c r="I33" s="30"/>
      <c r="J33" s="30"/>
      <c r="K33" s="43"/>
      <c r="L33" s="43"/>
    </row>
    <row r="34" spans="1:12" s="42" customFormat="1" ht="37.5">
      <c r="A34" s="29" t="s">
        <v>88</v>
      </c>
      <c r="B34" s="24"/>
      <c r="C34" s="24"/>
      <c r="D34" s="26" t="s">
        <v>18</v>
      </c>
      <c r="E34" s="26"/>
      <c r="F34" s="27"/>
      <c r="G34" s="28">
        <f>G36</f>
        <v>157000</v>
      </c>
      <c r="H34" s="30">
        <f>H36</f>
        <v>157000</v>
      </c>
      <c r="I34" s="30"/>
      <c r="J34" s="30"/>
      <c r="K34" s="43"/>
      <c r="L34" s="43"/>
    </row>
    <row r="35" spans="1:12" s="42" customFormat="1" ht="18.75">
      <c r="A35" s="17"/>
      <c r="B35" s="40"/>
      <c r="C35" s="40"/>
      <c r="D35" s="39"/>
      <c r="E35" s="26" t="s">
        <v>35</v>
      </c>
      <c r="F35" s="27"/>
      <c r="G35" s="28"/>
      <c r="H35" s="30"/>
      <c r="I35" s="30"/>
      <c r="J35" s="30"/>
      <c r="K35" s="41"/>
      <c r="L35" s="41"/>
    </row>
    <row r="36" spans="1:12" s="42" customFormat="1" ht="37.5">
      <c r="A36" s="17" t="s">
        <v>313</v>
      </c>
      <c r="B36" s="17" t="s">
        <v>285</v>
      </c>
      <c r="C36" s="17" t="s">
        <v>12</v>
      </c>
      <c r="D36" s="26" t="s">
        <v>314</v>
      </c>
      <c r="E36" s="26"/>
      <c r="F36" s="27"/>
      <c r="G36" s="28">
        <f>H36+I36</f>
        <v>157000</v>
      </c>
      <c r="H36" s="30">
        <v>157000</v>
      </c>
      <c r="I36" s="30"/>
      <c r="J36" s="30"/>
      <c r="K36" s="41"/>
      <c r="L36" s="41"/>
    </row>
    <row r="37" spans="1:12" s="42" customFormat="1" ht="56.25">
      <c r="A37" s="17"/>
      <c r="B37" s="17"/>
      <c r="C37" s="17"/>
      <c r="D37" s="26"/>
      <c r="E37" s="25" t="s">
        <v>290</v>
      </c>
      <c r="F37" s="20" t="s">
        <v>289</v>
      </c>
      <c r="G37" s="21">
        <f>G39</f>
        <v>204000</v>
      </c>
      <c r="H37" s="32">
        <f>H39</f>
        <v>204000</v>
      </c>
      <c r="I37" s="32"/>
      <c r="J37" s="30"/>
      <c r="K37" s="41"/>
      <c r="L37" s="41"/>
    </row>
    <row r="38" spans="1:12" s="42" customFormat="1" ht="37.5">
      <c r="A38" s="23" t="s">
        <v>156</v>
      </c>
      <c r="B38" s="24"/>
      <c r="C38" s="24"/>
      <c r="D38" s="25" t="s">
        <v>18</v>
      </c>
      <c r="E38" s="26"/>
      <c r="F38" s="27"/>
      <c r="G38" s="28">
        <f>G39</f>
        <v>204000</v>
      </c>
      <c r="H38" s="30">
        <f>H39</f>
        <v>204000</v>
      </c>
      <c r="I38" s="30"/>
      <c r="J38" s="30"/>
      <c r="K38" s="43"/>
      <c r="L38" s="43"/>
    </row>
    <row r="39" spans="1:12" s="42" customFormat="1" ht="37.5">
      <c r="A39" s="29" t="s">
        <v>88</v>
      </c>
      <c r="B39" s="24"/>
      <c r="C39" s="24"/>
      <c r="D39" s="26" t="s">
        <v>18</v>
      </c>
      <c r="E39" s="26"/>
      <c r="F39" s="27"/>
      <c r="G39" s="28">
        <f>G41</f>
        <v>204000</v>
      </c>
      <c r="H39" s="30">
        <f>H41</f>
        <v>204000</v>
      </c>
      <c r="I39" s="30"/>
      <c r="J39" s="30"/>
      <c r="K39" s="43"/>
      <c r="L39" s="43"/>
    </row>
    <row r="40" spans="1:12" s="42" customFormat="1" ht="18.75">
      <c r="A40" s="17"/>
      <c r="B40" s="17"/>
      <c r="C40" s="17"/>
      <c r="D40" s="26"/>
      <c r="E40" s="26" t="s">
        <v>35</v>
      </c>
      <c r="F40" s="27"/>
      <c r="G40" s="27"/>
      <c r="H40" s="30"/>
      <c r="I40" s="30"/>
      <c r="J40" s="30"/>
      <c r="K40" s="41"/>
      <c r="L40" s="41"/>
    </row>
    <row r="41" spans="1:12" s="42" customFormat="1" ht="67.5" customHeight="1">
      <c r="A41" s="17" t="s">
        <v>316</v>
      </c>
      <c r="B41" s="17" t="s">
        <v>315</v>
      </c>
      <c r="C41" s="17" t="s">
        <v>317</v>
      </c>
      <c r="D41" s="26" t="s">
        <v>318</v>
      </c>
      <c r="E41" s="26"/>
      <c r="F41" s="27"/>
      <c r="G41" s="28">
        <f>H41+I41</f>
        <v>204000</v>
      </c>
      <c r="H41" s="30">
        <v>204000</v>
      </c>
      <c r="I41" s="30"/>
      <c r="J41" s="30"/>
      <c r="K41" s="41"/>
      <c r="L41" s="41"/>
    </row>
    <row r="42" spans="1:12" s="42" customFormat="1" ht="93.75">
      <c r="A42" s="17"/>
      <c r="B42" s="17"/>
      <c r="C42" s="17"/>
      <c r="D42" s="26"/>
      <c r="E42" s="25" t="s">
        <v>302</v>
      </c>
      <c r="F42" s="20" t="s">
        <v>242</v>
      </c>
      <c r="G42" s="21">
        <f>H42+I42</f>
        <v>70294</v>
      </c>
      <c r="H42" s="32"/>
      <c r="I42" s="32">
        <f>I43</f>
        <v>70294</v>
      </c>
      <c r="J42" s="30"/>
      <c r="K42" s="41"/>
      <c r="L42" s="41"/>
    </row>
    <row r="43" spans="1:12" s="42" customFormat="1" ht="37.5">
      <c r="A43" s="23" t="s">
        <v>156</v>
      </c>
      <c r="B43" s="24"/>
      <c r="C43" s="24"/>
      <c r="D43" s="25" t="s">
        <v>18</v>
      </c>
      <c r="E43" s="26"/>
      <c r="F43" s="27"/>
      <c r="G43" s="28">
        <f>G44</f>
        <v>70294</v>
      </c>
      <c r="H43" s="30"/>
      <c r="I43" s="30">
        <f>I44</f>
        <v>70294</v>
      </c>
      <c r="J43" s="30"/>
      <c r="K43" s="43"/>
      <c r="L43" s="43"/>
    </row>
    <row r="44" spans="1:12" s="42" customFormat="1" ht="37.5">
      <c r="A44" s="29" t="s">
        <v>88</v>
      </c>
      <c r="B44" s="24"/>
      <c r="C44" s="24"/>
      <c r="D44" s="26" t="s">
        <v>18</v>
      </c>
      <c r="E44" s="26"/>
      <c r="F44" s="27"/>
      <c r="G44" s="28">
        <f>G46</f>
        <v>70294</v>
      </c>
      <c r="H44" s="30"/>
      <c r="I44" s="30">
        <f>I46</f>
        <v>70294</v>
      </c>
      <c r="J44" s="30"/>
      <c r="K44" s="43"/>
      <c r="L44" s="43"/>
    </row>
    <row r="45" spans="1:12" s="42" customFormat="1" ht="18.75">
      <c r="A45" s="17"/>
      <c r="B45" s="17"/>
      <c r="C45" s="17"/>
      <c r="D45" s="26"/>
      <c r="E45" s="26" t="s">
        <v>35</v>
      </c>
      <c r="F45" s="27"/>
      <c r="G45" s="28"/>
      <c r="H45" s="30"/>
      <c r="I45" s="30"/>
      <c r="J45" s="30"/>
      <c r="K45" s="41"/>
      <c r="L45" s="41"/>
    </row>
    <row r="46" spans="1:12" s="42" customFormat="1" ht="225">
      <c r="A46" s="17" t="s">
        <v>174</v>
      </c>
      <c r="B46" s="17" t="s">
        <v>175</v>
      </c>
      <c r="C46" s="17" t="s">
        <v>12</v>
      </c>
      <c r="D46" s="26" t="s">
        <v>193</v>
      </c>
      <c r="E46" s="45"/>
      <c r="F46" s="46"/>
      <c r="G46" s="28">
        <f>H46+I46</f>
        <v>70294</v>
      </c>
      <c r="H46" s="30"/>
      <c r="I46" s="30">
        <v>70294</v>
      </c>
      <c r="J46" s="30"/>
      <c r="K46" s="41"/>
      <c r="L46" s="41"/>
    </row>
    <row r="47" spans="1:12" s="42" customFormat="1" ht="37.5">
      <c r="A47" s="17"/>
      <c r="B47" s="17"/>
      <c r="C47" s="17"/>
      <c r="D47" s="26"/>
      <c r="E47" s="25" t="s">
        <v>228</v>
      </c>
      <c r="F47" s="20" t="s">
        <v>227</v>
      </c>
      <c r="G47" s="20">
        <f>G49</f>
        <v>43000</v>
      </c>
      <c r="H47" s="32"/>
      <c r="I47" s="20">
        <f>I49</f>
        <v>43000</v>
      </c>
      <c r="J47" s="30"/>
      <c r="K47" s="41"/>
      <c r="L47" s="41"/>
    </row>
    <row r="48" spans="1:12" s="42" customFormat="1" ht="37.5">
      <c r="A48" s="23" t="s">
        <v>156</v>
      </c>
      <c r="B48" s="24"/>
      <c r="C48" s="24"/>
      <c r="D48" s="25" t="s">
        <v>18</v>
      </c>
      <c r="E48" s="26"/>
      <c r="F48" s="27"/>
      <c r="G48" s="27">
        <f>G47</f>
        <v>43000</v>
      </c>
      <c r="H48" s="30"/>
      <c r="I48" s="27">
        <f>I47</f>
        <v>43000</v>
      </c>
      <c r="J48" s="30"/>
      <c r="K48" s="43"/>
      <c r="L48" s="43"/>
    </row>
    <row r="49" spans="1:12" s="42" customFormat="1" ht="37.5">
      <c r="A49" s="29" t="s">
        <v>88</v>
      </c>
      <c r="B49" s="24"/>
      <c r="C49" s="24"/>
      <c r="D49" s="26" t="s">
        <v>18</v>
      </c>
      <c r="E49" s="26"/>
      <c r="F49" s="27"/>
      <c r="G49" s="28">
        <f>G51</f>
        <v>43000</v>
      </c>
      <c r="H49" s="30"/>
      <c r="I49" s="28">
        <f>I51</f>
        <v>43000</v>
      </c>
      <c r="J49" s="30"/>
      <c r="K49" s="43"/>
      <c r="L49" s="43"/>
    </row>
    <row r="50" spans="1:12" s="42" customFormat="1" ht="18.75">
      <c r="A50" s="17"/>
      <c r="B50" s="17"/>
      <c r="C50" s="17"/>
      <c r="D50" s="26"/>
      <c r="E50" s="26" t="s">
        <v>35</v>
      </c>
      <c r="F50" s="27"/>
      <c r="G50" s="27"/>
      <c r="H50" s="30"/>
      <c r="I50" s="27"/>
      <c r="J50" s="30"/>
      <c r="K50" s="41"/>
      <c r="L50" s="41"/>
    </row>
    <row r="51" spans="1:12" s="42" customFormat="1" ht="231" customHeight="1">
      <c r="A51" s="17" t="s">
        <v>174</v>
      </c>
      <c r="B51" s="17" t="s">
        <v>175</v>
      </c>
      <c r="C51" s="17" t="s">
        <v>12</v>
      </c>
      <c r="D51" s="26" t="s">
        <v>193</v>
      </c>
      <c r="E51" s="26"/>
      <c r="F51" s="27"/>
      <c r="G51" s="28">
        <f>H51+I51</f>
        <v>43000</v>
      </c>
      <c r="H51" s="30"/>
      <c r="I51" s="30">
        <v>43000</v>
      </c>
      <c r="J51" s="30"/>
      <c r="K51" s="41"/>
      <c r="L51" s="41"/>
    </row>
    <row r="52" spans="1:12" s="42" customFormat="1" ht="75">
      <c r="A52" s="17"/>
      <c r="B52" s="17"/>
      <c r="C52" s="17"/>
      <c r="D52" s="26"/>
      <c r="E52" s="25" t="s">
        <v>327</v>
      </c>
      <c r="F52" s="20" t="s">
        <v>328</v>
      </c>
      <c r="G52" s="20">
        <f>G54</f>
        <v>178255</v>
      </c>
      <c r="H52" s="20"/>
      <c r="I52" s="21">
        <f>I54</f>
        <v>178255</v>
      </c>
      <c r="J52" s="27"/>
      <c r="K52" s="41"/>
      <c r="L52" s="41"/>
    </row>
    <row r="53" spans="1:12" s="42" customFormat="1" ht="37.5">
      <c r="A53" s="23" t="s">
        <v>156</v>
      </c>
      <c r="B53" s="24"/>
      <c r="C53" s="24"/>
      <c r="D53" s="25" t="s">
        <v>18</v>
      </c>
      <c r="E53" s="26"/>
      <c r="F53" s="27"/>
      <c r="G53" s="28">
        <f>G54</f>
        <v>178255</v>
      </c>
      <c r="H53" s="28"/>
      <c r="I53" s="28">
        <f>I54</f>
        <v>178255</v>
      </c>
      <c r="J53" s="30"/>
      <c r="K53" s="43"/>
      <c r="L53" s="43"/>
    </row>
    <row r="54" spans="1:12" s="42" customFormat="1" ht="37.5">
      <c r="A54" s="29" t="s">
        <v>88</v>
      </c>
      <c r="B54" s="24"/>
      <c r="C54" s="24"/>
      <c r="D54" s="26" t="s">
        <v>18</v>
      </c>
      <c r="E54" s="26"/>
      <c r="F54" s="27"/>
      <c r="G54" s="28">
        <f>G56</f>
        <v>178255</v>
      </c>
      <c r="H54" s="27"/>
      <c r="I54" s="28">
        <f>I56</f>
        <v>178255</v>
      </c>
      <c r="J54" s="27"/>
      <c r="K54" s="43"/>
      <c r="L54" s="43"/>
    </row>
    <row r="55" spans="1:12" s="42" customFormat="1" ht="18.75">
      <c r="A55" s="17"/>
      <c r="B55" s="17"/>
      <c r="C55" s="17"/>
      <c r="D55" s="26"/>
      <c r="E55" s="26" t="s">
        <v>35</v>
      </c>
      <c r="F55" s="27"/>
      <c r="G55" s="27"/>
      <c r="H55" s="30"/>
      <c r="I55" s="30"/>
      <c r="J55" s="30"/>
      <c r="K55" s="41"/>
      <c r="L55" s="41"/>
    </row>
    <row r="56" spans="1:12" s="42" customFormat="1" ht="204" customHeight="1">
      <c r="A56" s="17" t="s">
        <v>174</v>
      </c>
      <c r="B56" s="17" t="s">
        <v>175</v>
      </c>
      <c r="C56" s="17" t="s">
        <v>12</v>
      </c>
      <c r="D56" s="26" t="s">
        <v>193</v>
      </c>
      <c r="E56" s="26"/>
      <c r="F56" s="27"/>
      <c r="G56" s="28">
        <f>H56+I56</f>
        <v>178255</v>
      </c>
      <c r="H56" s="30"/>
      <c r="I56" s="30">
        <v>178255</v>
      </c>
      <c r="J56" s="30"/>
      <c r="K56" s="41"/>
      <c r="L56" s="41"/>
    </row>
    <row r="57" spans="1:12" s="42" customFormat="1" ht="86.25" customHeight="1">
      <c r="A57" s="17"/>
      <c r="B57" s="17"/>
      <c r="C57" s="17"/>
      <c r="D57" s="26"/>
      <c r="E57" s="25" t="s">
        <v>204</v>
      </c>
      <c r="F57" s="20" t="s">
        <v>248</v>
      </c>
      <c r="G57" s="21">
        <f>G58</f>
        <v>3990000</v>
      </c>
      <c r="H57" s="32">
        <f>H58</f>
        <v>3990000</v>
      </c>
      <c r="I57" s="32"/>
      <c r="J57" s="32"/>
      <c r="K57" s="41"/>
      <c r="L57" s="41"/>
    </row>
    <row r="58" spans="1:12" s="42" customFormat="1" ht="45.75" customHeight="1">
      <c r="A58" s="23" t="s">
        <v>156</v>
      </c>
      <c r="B58" s="17"/>
      <c r="C58" s="17"/>
      <c r="D58" s="25" t="s">
        <v>18</v>
      </c>
      <c r="E58" s="26"/>
      <c r="F58" s="27"/>
      <c r="G58" s="28">
        <f>G59</f>
        <v>3990000</v>
      </c>
      <c r="H58" s="30">
        <f>H59</f>
        <v>3990000</v>
      </c>
      <c r="I58" s="30"/>
      <c r="J58" s="30"/>
      <c r="K58" s="41"/>
      <c r="L58" s="41"/>
    </row>
    <row r="59" spans="1:12" s="42" customFormat="1" ht="51.75" customHeight="1">
      <c r="A59" s="29" t="s">
        <v>88</v>
      </c>
      <c r="B59" s="17"/>
      <c r="C59" s="17"/>
      <c r="D59" s="26" t="s">
        <v>18</v>
      </c>
      <c r="E59" s="26"/>
      <c r="F59" s="27"/>
      <c r="G59" s="28">
        <f>G61</f>
        <v>3990000</v>
      </c>
      <c r="H59" s="30">
        <f>H61</f>
        <v>3990000</v>
      </c>
      <c r="I59" s="30"/>
      <c r="J59" s="30"/>
      <c r="K59" s="41"/>
      <c r="L59" s="41"/>
    </row>
    <row r="60" spans="1:12" s="42" customFormat="1" ht="18.75">
      <c r="A60" s="17"/>
      <c r="B60" s="17"/>
      <c r="C60" s="17"/>
      <c r="D60" s="26"/>
      <c r="E60" s="26" t="s">
        <v>35</v>
      </c>
      <c r="F60" s="27"/>
      <c r="G60" s="27"/>
      <c r="H60" s="30"/>
      <c r="I60" s="30"/>
      <c r="J60" s="30"/>
      <c r="K60" s="41"/>
      <c r="L60" s="41"/>
    </row>
    <row r="61" spans="1:12" s="42" customFormat="1" ht="32.25" customHeight="1">
      <c r="A61" s="17" t="s">
        <v>208</v>
      </c>
      <c r="B61" s="17"/>
      <c r="C61" s="17"/>
      <c r="D61" s="26" t="s">
        <v>303</v>
      </c>
      <c r="E61" s="26"/>
      <c r="F61" s="27"/>
      <c r="G61" s="28">
        <f>G62</f>
        <v>3990000</v>
      </c>
      <c r="H61" s="30">
        <f>H62</f>
        <v>3990000</v>
      </c>
      <c r="I61" s="30"/>
      <c r="J61" s="30"/>
      <c r="K61" s="41"/>
      <c r="L61" s="41"/>
    </row>
    <row r="62" spans="1:12" s="42" customFormat="1" ht="54" customHeight="1">
      <c r="A62" s="17" t="s">
        <v>207</v>
      </c>
      <c r="B62" s="17" t="s">
        <v>205</v>
      </c>
      <c r="C62" s="17" t="s">
        <v>115</v>
      </c>
      <c r="D62" s="26" t="s">
        <v>206</v>
      </c>
      <c r="E62" s="26"/>
      <c r="F62" s="27"/>
      <c r="G62" s="28">
        <f>H62+I62</f>
        <v>3990000</v>
      </c>
      <c r="H62" s="30">
        <v>3990000</v>
      </c>
      <c r="I62" s="30"/>
      <c r="J62" s="30"/>
      <c r="K62" s="41"/>
      <c r="L62" s="41"/>
    </row>
    <row r="63" spans="1:12" s="42" customFormat="1" ht="93.75">
      <c r="A63" s="17"/>
      <c r="B63" s="17"/>
      <c r="C63" s="17"/>
      <c r="D63" s="26"/>
      <c r="E63" s="25" t="s">
        <v>235</v>
      </c>
      <c r="F63" s="20" t="s">
        <v>236</v>
      </c>
      <c r="G63" s="20">
        <f>G65</f>
        <v>349000</v>
      </c>
      <c r="H63" s="20">
        <f>H65</f>
        <v>349000</v>
      </c>
      <c r="I63" s="27"/>
      <c r="J63" s="27"/>
      <c r="K63" s="41"/>
      <c r="L63" s="41"/>
    </row>
    <row r="64" spans="1:12" s="42" customFormat="1" ht="54" customHeight="1">
      <c r="A64" s="23" t="s">
        <v>156</v>
      </c>
      <c r="B64" s="24"/>
      <c r="C64" s="24"/>
      <c r="D64" s="25" t="s">
        <v>18</v>
      </c>
      <c r="E64" s="26"/>
      <c r="F64" s="27"/>
      <c r="G64" s="27">
        <f>G65</f>
        <v>349000</v>
      </c>
      <c r="H64" s="27">
        <f>H65</f>
        <v>349000</v>
      </c>
      <c r="I64" s="27"/>
      <c r="J64" s="27"/>
      <c r="K64" s="41"/>
      <c r="L64" s="41"/>
    </row>
    <row r="65" spans="1:12" s="42" customFormat="1" ht="54" customHeight="1">
      <c r="A65" s="29" t="s">
        <v>88</v>
      </c>
      <c r="B65" s="24"/>
      <c r="C65" s="24"/>
      <c r="D65" s="26" t="s">
        <v>18</v>
      </c>
      <c r="E65" s="26"/>
      <c r="F65" s="27"/>
      <c r="G65" s="27">
        <f>G67</f>
        <v>349000</v>
      </c>
      <c r="H65" s="27">
        <f>H67</f>
        <v>349000</v>
      </c>
      <c r="I65" s="27"/>
      <c r="J65" s="27"/>
      <c r="K65" s="41"/>
      <c r="L65" s="41"/>
    </row>
    <row r="66" spans="1:12" s="42" customFormat="1" ht="25.5" customHeight="1">
      <c r="A66" s="17"/>
      <c r="B66" s="17"/>
      <c r="C66" s="17"/>
      <c r="D66" s="26"/>
      <c r="E66" s="26" t="s">
        <v>35</v>
      </c>
      <c r="F66" s="27"/>
      <c r="G66" s="27"/>
      <c r="H66" s="30"/>
      <c r="I66" s="30"/>
      <c r="J66" s="30"/>
      <c r="K66" s="41"/>
      <c r="L66" s="41"/>
    </row>
    <row r="67" spans="1:12" s="42" customFormat="1" ht="54" customHeight="1">
      <c r="A67" s="17" t="s">
        <v>113</v>
      </c>
      <c r="B67" s="17" t="s">
        <v>114</v>
      </c>
      <c r="C67" s="17" t="s">
        <v>115</v>
      </c>
      <c r="D67" s="39" t="s">
        <v>116</v>
      </c>
      <c r="E67" s="26"/>
      <c r="F67" s="27"/>
      <c r="G67" s="28">
        <f>H67+I67</f>
        <v>349000</v>
      </c>
      <c r="H67" s="30">
        <v>349000</v>
      </c>
      <c r="I67" s="30"/>
      <c r="J67" s="30"/>
      <c r="K67" s="41"/>
      <c r="L67" s="41"/>
    </row>
    <row r="68" spans="1:12" s="42" customFormat="1" ht="70.5" customHeight="1">
      <c r="A68" s="17"/>
      <c r="B68" s="17"/>
      <c r="C68" s="17"/>
      <c r="D68" s="26"/>
      <c r="E68" s="25" t="s">
        <v>230</v>
      </c>
      <c r="F68" s="20" t="s">
        <v>229</v>
      </c>
      <c r="G68" s="20">
        <f>G70</f>
        <v>670730</v>
      </c>
      <c r="H68" s="20">
        <f>H70</f>
        <v>670730</v>
      </c>
      <c r="I68" s="20"/>
      <c r="J68" s="20"/>
      <c r="K68" s="41"/>
      <c r="L68" s="41"/>
    </row>
    <row r="69" spans="1:12" s="42" customFormat="1" ht="45.75" customHeight="1">
      <c r="A69" s="23" t="s">
        <v>156</v>
      </c>
      <c r="B69" s="24"/>
      <c r="C69" s="24"/>
      <c r="D69" s="25" t="s">
        <v>18</v>
      </c>
      <c r="E69" s="26"/>
      <c r="F69" s="27"/>
      <c r="G69" s="27">
        <f>G70</f>
        <v>670730</v>
      </c>
      <c r="H69" s="27">
        <f>H70</f>
        <v>670730</v>
      </c>
      <c r="I69" s="27"/>
      <c r="J69" s="27"/>
      <c r="K69" s="41"/>
      <c r="L69" s="41"/>
    </row>
    <row r="70" spans="1:12" s="42" customFormat="1" ht="44.25" customHeight="1">
      <c r="A70" s="29" t="s">
        <v>88</v>
      </c>
      <c r="B70" s="24"/>
      <c r="C70" s="24"/>
      <c r="D70" s="26" t="s">
        <v>18</v>
      </c>
      <c r="E70" s="26"/>
      <c r="F70" s="27"/>
      <c r="G70" s="27">
        <f>G72</f>
        <v>670730</v>
      </c>
      <c r="H70" s="27">
        <f>H72</f>
        <v>670730</v>
      </c>
      <c r="I70" s="27"/>
      <c r="J70" s="27"/>
      <c r="K70" s="41"/>
      <c r="L70" s="41"/>
    </row>
    <row r="71" spans="1:12" s="42" customFormat="1" ht="24" customHeight="1">
      <c r="A71" s="17"/>
      <c r="B71" s="17"/>
      <c r="C71" s="17"/>
      <c r="D71" s="26"/>
      <c r="E71" s="26" t="s">
        <v>35</v>
      </c>
      <c r="F71" s="27"/>
      <c r="G71" s="27"/>
      <c r="H71" s="30"/>
      <c r="I71" s="30"/>
      <c r="J71" s="30"/>
      <c r="K71" s="41"/>
      <c r="L71" s="41"/>
    </row>
    <row r="72" spans="1:12" s="42" customFormat="1" ht="54" customHeight="1">
      <c r="A72" s="17" t="s">
        <v>117</v>
      </c>
      <c r="B72" s="17" t="s">
        <v>118</v>
      </c>
      <c r="C72" s="17" t="s">
        <v>115</v>
      </c>
      <c r="D72" s="39" t="s">
        <v>119</v>
      </c>
      <c r="E72" s="26"/>
      <c r="F72" s="27"/>
      <c r="G72" s="28">
        <f>H72+I72</f>
        <v>670730</v>
      </c>
      <c r="H72" s="30">
        <v>670730</v>
      </c>
      <c r="I72" s="30"/>
      <c r="J72" s="30"/>
      <c r="K72" s="41"/>
      <c r="L72" s="41"/>
    </row>
    <row r="73" spans="1:12" s="42" customFormat="1" ht="88.5" customHeight="1">
      <c r="A73" s="34"/>
      <c r="B73" s="35"/>
      <c r="C73" s="35"/>
      <c r="D73" s="38"/>
      <c r="E73" s="25" t="s">
        <v>203</v>
      </c>
      <c r="F73" s="20" t="s">
        <v>214</v>
      </c>
      <c r="G73" s="21">
        <f>H73+I73</f>
        <v>5432032</v>
      </c>
      <c r="H73" s="32">
        <f>H74</f>
        <v>5432032</v>
      </c>
      <c r="I73" s="32"/>
      <c r="J73" s="32"/>
      <c r="K73" s="41"/>
      <c r="L73" s="41"/>
    </row>
    <row r="74" spans="1:12" s="42" customFormat="1" ht="54" customHeight="1">
      <c r="A74" s="23" t="s">
        <v>156</v>
      </c>
      <c r="B74" s="23"/>
      <c r="C74" s="23"/>
      <c r="D74" s="25" t="s">
        <v>18</v>
      </c>
      <c r="E74" s="26"/>
      <c r="F74" s="27"/>
      <c r="G74" s="28">
        <f>H74+I74</f>
        <v>5432032</v>
      </c>
      <c r="H74" s="30">
        <f>H75</f>
        <v>5432032</v>
      </c>
      <c r="I74" s="30"/>
      <c r="J74" s="30"/>
      <c r="K74" s="41"/>
      <c r="L74" s="41"/>
    </row>
    <row r="75" spans="1:12" s="42" customFormat="1" ht="54" customHeight="1">
      <c r="A75" s="29" t="s">
        <v>88</v>
      </c>
      <c r="B75" s="29"/>
      <c r="C75" s="29"/>
      <c r="D75" s="26" t="s">
        <v>18</v>
      </c>
      <c r="E75" s="26"/>
      <c r="F75" s="27"/>
      <c r="G75" s="28">
        <f>H75+I75</f>
        <v>5432032</v>
      </c>
      <c r="H75" s="30">
        <f>H77</f>
        <v>5432032</v>
      </c>
      <c r="I75" s="30"/>
      <c r="J75" s="30"/>
      <c r="K75" s="41"/>
      <c r="L75" s="41"/>
    </row>
    <row r="76" spans="1:12" s="42" customFormat="1" ht="21.75" customHeight="1">
      <c r="A76" s="34"/>
      <c r="B76" s="35"/>
      <c r="C76" s="35"/>
      <c r="D76" s="38"/>
      <c r="E76" s="26" t="s">
        <v>35</v>
      </c>
      <c r="F76" s="27"/>
      <c r="G76" s="28"/>
      <c r="H76" s="30"/>
      <c r="I76" s="30"/>
      <c r="J76" s="30"/>
      <c r="K76" s="41"/>
      <c r="L76" s="41"/>
    </row>
    <row r="77" spans="1:12" s="42" customFormat="1" ht="54" customHeight="1">
      <c r="A77" s="17" t="s">
        <v>89</v>
      </c>
      <c r="B77" s="17" t="s">
        <v>87</v>
      </c>
      <c r="C77" s="17" t="s">
        <v>36</v>
      </c>
      <c r="D77" s="26" t="s">
        <v>140</v>
      </c>
      <c r="E77" s="26"/>
      <c r="F77" s="27"/>
      <c r="G77" s="28">
        <f>H77+I77</f>
        <v>5432032</v>
      </c>
      <c r="H77" s="30">
        <v>5432032</v>
      </c>
      <c r="I77" s="30"/>
      <c r="J77" s="30"/>
      <c r="K77" s="41"/>
      <c r="L77" s="41"/>
    </row>
    <row r="78" spans="1:12" s="42" customFormat="1" ht="54" customHeight="1">
      <c r="A78" s="17"/>
      <c r="B78" s="17"/>
      <c r="C78" s="17"/>
      <c r="D78" s="26"/>
      <c r="E78" s="25" t="s">
        <v>311</v>
      </c>
      <c r="F78" s="20" t="s">
        <v>312</v>
      </c>
      <c r="G78" s="28">
        <f>G79</f>
        <v>140000</v>
      </c>
      <c r="H78" s="28">
        <f>H79</f>
        <v>140000</v>
      </c>
      <c r="I78" s="30"/>
      <c r="J78" s="30"/>
      <c r="K78" s="41"/>
      <c r="L78" s="41"/>
    </row>
    <row r="79" spans="1:12" s="42" customFormat="1" ht="45.75" customHeight="1">
      <c r="A79" s="23" t="s">
        <v>156</v>
      </c>
      <c r="B79" s="23"/>
      <c r="C79" s="23"/>
      <c r="D79" s="25" t="s">
        <v>18</v>
      </c>
      <c r="E79" s="26"/>
      <c r="F79" s="27"/>
      <c r="G79" s="28">
        <f>H79+I79</f>
        <v>140000</v>
      </c>
      <c r="H79" s="30">
        <f>H80</f>
        <v>140000</v>
      </c>
      <c r="I79" s="30"/>
      <c r="J79" s="30"/>
      <c r="K79" s="41"/>
      <c r="L79" s="41"/>
    </row>
    <row r="80" spans="1:12" s="42" customFormat="1" ht="42" customHeight="1">
      <c r="A80" s="29" t="s">
        <v>88</v>
      </c>
      <c r="B80" s="29"/>
      <c r="C80" s="29"/>
      <c r="D80" s="26" t="s">
        <v>18</v>
      </c>
      <c r="E80" s="26"/>
      <c r="F80" s="27"/>
      <c r="G80" s="28">
        <f>H80+I80</f>
        <v>140000</v>
      </c>
      <c r="H80" s="30">
        <f>H82</f>
        <v>140000</v>
      </c>
      <c r="I80" s="30"/>
      <c r="J80" s="30"/>
      <c r="K80" s="41"/>
      <c r="L80" s="41"/>
    </row>
    <row r="81" spans="1:12" s="42" customFormat="1" ht="28.5" customHeight="1">
      <c r="A81" s="34"/>
      <c r="B81" s="35"/>
      <c r="C81" s="35"/>
      <c r="D81" s="38"/>
      <c r="E81" s="26" t="s">
        <v>35</v>
      </c>
      <c r="F81" s="27"/>
      <c r="G81" s="28"/>
      <c r="H81" s="30"/>
      <c r="I81" s="30"/>
      <c r="J81" s="30"/>
      <c r="K81" s="41"/>
      <c r="L81" s="41"/>
    </row>
    <row r="82" spans="1:12" s="42" customFormat="1" ht="75" customHeight="1">
      <c r="A82" s="17" t="s">
        <v>308</v>
      </c>
      <c r="B82" s="17" t="s">
        <v>309</v>
      </c>
      <c r="C82" s="17" t="s">
        <v>16</v>
      </c>
      <c r="D82" s="44" t="s">
        <v>310</v>
      </c>
      <c r="E82" s="26"/>
      <c r="F82" s="27"/>
      <c r="G82" s="28">
        <f>H82+I82</f>
        <v>140000</v>
      </c>
      <c r="H82" s="30">
        <v>140000</v>
      </c>
      <c r="I82" s="30"/>
      <c r="J82" s="30"/>
      <c r="K82" s="41"/>
      <c r="L82" s="41"/>
    </row>
    <row r="83" spans="1:14" s="42" customFormat="1" ht="37.5">
      <c r="A83" s="17"/>
      <c r="B83" s="24"/>
      <c r="C83" s="24"/>
      <c r="D83" s="26"/>
      <c r="E83" s="25" t="s">
        <v>247</v>
      </c>
      <c r="F83" s="20" t="s">
        <v>224</v>
      </c>
      <c r="G83" s="21">
        <f aca="true" t="shared" si="0" ref="G83:J84">G84</f>
        <v>13820051</v>
      </c>
      <c r="H83" s="21">
        <f t="shared" si="0"/>
        <v>13079676</v>
      </c>
      <c r="I83" s="21">
        <f t="shared" si="0"/>
        <v>740375</v>
      </c>
      <c r="J83" s="21">
        <f t="shared" si="0"/>
        <v>740375</v>
      </c>
      <c r="K83" s="47"/>
      <c r="L83" s="48"/>
      <c r="N83" s="49"/>
    </row>
    <row r="84" spans="1:14" s="42" customFormat="1" ht="37.5">
      <c r="A84" s="50" t="s">
        <v>93</v>
      </c>
      <c r="B84" s="51"/>
      <c r="C84" s="51"/>
      <c r="D84" s="25" t="s">
        <v>0</v>
      </c>
      <c r="E84" s="25"/>
      <c r="F84" s="20"/>
      <c r="G84" s="21">
        <f t="shared" si="0"/>
        <v>13820051</v>
      </c>
      <c r="H84" s="21">
        <f t="shared" si="0"/>
        <v>13079676</v>
      </c>
      <c r="I84" s="21">
        <f t="shared" si="0"/>
        <v>740375</v>
      </c>
      <c r="J84" s="21">
        <f t="shared" si="0"/>
        <v>740375</v>
      </c>
      <c r="K84" s="41"/>
      <c r="L84" s="41"/>
      <c r="N84" s="49"/>
    </row>
    <row r="85" spans="1:14" s="42" customFormat="1" ht="37.5">
      <c r="A85" s="17" t="s">
        <v>93</v>
      </c>
      <c r="B85" s="24"/>
      <c r="C85" s="24"/>
      <c r="D85" s="26" t="s">
        <v>0</v>
      </c>
      <c r="E85" s="26"/>
      <c r="F85" s="27"/>
      <c r="G85" s="28">
        <f>H85+I85</f>
        <v>13820051</v>
      </c>
      <c r="H85" s="28">
        <f>SUM(H87:H95)</f>
        <v>13079676</v>
      </c>
      <c r="I85" s="28">
        <f>SUM(I87:I95)</f>
        <v>740375</v>
      </c>
      <c r="J85" s="28">
        <f>SUM(J87:J95)</f>
        <v>740375</v>
      </c>
      <c r="K85" s="43"/>
      <c r="L85" s="43"/>
      <c r="N85" s="49"/>
    </row>
    <row r="86" spans="1:14" s="42" customFormat="1" ht="18.75">
      <c r="A86" s="17"/>
      <c r="B86" s="24"/>
      <c r="C86" s="24"/>
      <c r="D86" s="26"/>
      <c r="E86" s="26" t="s">
        <v>35</v>
      </c>
      <c r="F86" s="27"/>
      <c r="G86" s="26"/>
      <c r="H86" s="52"/>
      <c r="I86" s="52"/>
      <c r="J86" s="30"/>
      <c r="K86" s="41"/>
      <c r="L86" s="41"/>
      <c r="N86" s="49"/>
    </row>
    <row r="87" spans="1:13" s="42" customFormat="1" ht="18.75">
      <c r="A87" s="17" t="s">
        <v>94</v>
      </c>
      <c r="B87" s="17" t="s">
        <v>37</v>
      </c>
      <c r="C87" s="17" t="s">
        <v>3</v>
      </c>
      <c r="D87" s="26" t="s">
        <v>96</v>
      </c>
      <c r="E87" s="26"/>
      <c r="F87" s="27"/>
      <c r="G87" s="28">
        <f>H87+I87</f>
        <v>1977354</v>
      </c>
      <c r="H87" s="30">
        <f>454426+1374168+14760+134000</f>
        <v>1977354</v>
      </c>
      <c r="I87" s="30"/>
      <c r="J87" s="30"/>
      <c r="K87" s="41"/>
      <c r="L87" s="41"/>
      <c r="M87" s="49"/>
    </row>
    <row r="88" spans="1:13" s="42" customFormat="1" ht="123" customHeight="1">
      <c r="A88" s="37" t="s">
        <v>95</v>
      </c>
      <c r="B88" s="38">
        <v>1020</v>
      </c>
      <c r="C88" s="37" t="s">
        <v>4</v>
      </c>
      <c r="D88" s="44" t="s">
        <v>24</v>
      </c>
      <c r="E88" s="26"/>
      <c r="F88" s="27"/>
      <c r="G88" s="28">
        <f>H88+I88</f>
        <v>8999659</v>
      </c>
      <c r="H88" s="30">
        <f>662618+6039468+556235+42120+65000+10000+81325+51569+56880+36480+64360+40000+40800+39000+57400+59462+26650+10738+805554</f>
        <v>8745659</v>
      </c>
      <c r="I88" s="30">
        <v>254000</v>
      </c>
      <c r="J88" s="30">
        <f>I88</f>
        <v>254000</v>
      </c>
      <c r="K88" s="53"/>
      <c r="L88" s="41"/>
      <c r="M88" s="49"/>
    </row>
    <row r="89" spans="1:12" s="42" customFormat="1" ht="75">
      <c r="A89" s="37" t="s">
        <v>141</v>
      </c>
      <c r="B89" s="38">
        <v>1090</v>
      </c>
      <c r="C89" s="37" t="s">
        <v>5</v>
      </c>
      <c r="D89" s="44" t="s">
        <v>22</v>
      </c>
      <c r="E89" s="26"/>
      <c r="F89" s="27"/>
      <c r="G89" s="28">
        <f>H89+I89</f>
        <v>233277</v>
      </c>
      <c r="H89" s="30">
        <f>147881+25396</f>
        <v>173277</v>
      </c>
      <c r="I89" s="30">
        <v>60000</v>
      </c>
      <c r="J89" s="30">
        <f>I89</f>
        <v>60000</v>
      </c>
      <c r="K89" s="41"/>
      <c r="L89" s="41"/>
    </row>
    <row r="90" spans="1:12" s="42" customFormat="1" ht="37.5" hidden="1">
      <c r="A90" s="37" t="s">
        <v>142</v>
      </c>
      <c r="B90" s="38">
        <v>1150</v>
      </c>
      <c r="C90" s="37" t="s">
        <v>6</v>
      </c>
      <c r="D90" s="44" t="s">
        <v>126</v>
      </c>
      <c r="E90" s="26"/>
      <c r="F90" s="27"/>
      <c r="G90" s="28">
        <f>H90+I90</f>
        <v>0</v>
      </c>
      <c r="H90" s="30"/>
      <c r="I90" s="30">
        <v>0</v>
      </c>
      <c r="J90" s="30">
        <f>I90</f>
        <v>0</v>
      </c>
      <c r="K90" s="41"/>
      <c r="L90" s="41"/>
    </row>
    <row r="91" spans="1:12" s="42" customFormat="1" ht="37.5">
      <c r="A91" s="29" t="s">
        <v>185</v>
      </c>
      <c r="B91" s="54">
        <v>1161</v>
      </c>
      <c r="C91" s="29" t="s">
        <v>6</v>
      </c>
      <c r="D91" s="55" t="s">
        <v>186</v>
      </c>
      <c r="E91" s="26"/>
      <c r="F91" s="27"/>
      <c r="G91" s="28">
        <f aca="true" t="shared" si="1" ref="G91:G96">H91+I91</f>
        <v>94718</v>
      </c>
      <c r="H91" s="30">
        <f>22721+1997</f>
        <v>24718</v>
      </c>
      <c r="I91" s="30">
        <v>70000</v>
      </c>
      <c r="J91" s="30">
        <v>70000</v>
      </c>
      <c r="K91" s="41"/>
      <c r="L91" s="41"/>
    </row>
    <row r="92" spans="1:12" s="42" customFormat="1" ht="37.5">
      <c r="A92" s="29" t="s">
        <v>187</v>
      </c>
      <c r="B92" s="54">
        <v>1162</v>
      </c>
      <c r="C92" s="29" t="s">
        <v>6</v>
      </c>
      <c r="D92" s="55" t="s">
        <v>188</v>
      </c>
      <c r="E92" s="26"/>
      <c r="F92" s="27"/>
      <c r="G92" s="28">
        <f t="shared" si="1"/>
        <v>1110910</v>
      </c>
      <c r="H92" s="30">
        <f>358234+752676</f>
        <v>1110910</v>
      </c>
      <c r="I92" s="30"/>
      <c r="J92" s="30"/>
      <c r="K92" s="41"/>
      <c r="L92" s="41"/>
    </row>
    <row r="93" spans="1:12" s="42" customFormat="1" ht="37.5">
      <c r="A93" s="56" t="s">
        <v>268</v>
      </c>
      <c r="B93" s="57">
        <v>1170</v>
      </c>
      <c r="C93" s="56" t="s">
        <v>6</v>
      </c>
      <c r="D93" s="58" t="s">
        <v>269</v>
      </c>
      <c r="E93" s="26"/>
      <c r="F93" s="27"/>
      <c r="G93" s="28">
        <f t="shared" si="1"/>
        <v>177158</v>
      </c>
      <c r="H93" s="30">
        <f>70916+31242</f>
        <v>102158</v>
      </c>
      <c r="I93" s="30">
        <v>75000</v>
      </c>
      <c r="J93" s="30">
        <v>75000</v>
      </c>
      <c r="K93" s="41"/>
      <c r="L93" s="41"/>
    </row>
    <row r="94" spans="1:12" s="42" customFormat="1" ht="112.5">
      <c r="A94" s="37" t="s">
        <v>97</v>
      </c>
      <c r="B94" s="38">
        <v>3140</v>
      </c>
      <c r="C94" s="37" t="s">
        <v>38</v>
      </c>
      <c r="D94" s="44" t="s">
        <v>39</v>
      </c>
      <c r="E94" s="26"/>
      <c r="F94" s="27"/>
      <c r="G94" s="28">
        <f t="shared" si="1"/>
        <v>945600</v>
      </c>
      <c r="H94" s="30">
        <v>945600</v>
      </c>
      <c r="I94" s="30"/>
      <c r="J94" s="30"/>
      <c r="K94" s="41"/>
      <c r="L94" s="41"/>
    </row>
    <row r="95" spans="1:12" s="42" customFormat="1" ht="37.5">
      <c r="A95" s="37" t="s">
        <v>226</v>
      </c>
      <c r="B95" s="38">
        <v>7321</v>
      </c>
      <c r="C95" s="37" t="s">
        <v>16</v>
      </c>
      <c r="D95" s="55" t="s">
        <v>225</v>
      </c>
      <c r="E95" s="26"/>
      <c r="F95" s="27"/>
      <c r="G95" s="28">
        <f t="shared" si="1"/>
        <v>281375</v>
      </c>
      <c r="H95" s="30"/>
      <c r="I95" s="30">
        <v>281375</v>
      </c>
      <c r="J95" s="30">
        <f>I95</f>
        <v>281375</v>
      </c>
      <c r="K95" s="41"/>
      <c r="L95" s="41"/>
    </row>
    <row r="96" spans="1:14" s="42" customFormat="1" ht="37.5">
      <c r="A96" s="17"/>
      <c r="B96" s="24"/>
      <c r="C96" s="24"/>
      <c r="D96" s="26"/>
      <c r="E96" s="25" t="s">
        <v>281</v>
      </c>
      <c r="F96" s="20" t="s">
        <v>291</v>
      </c>
      <c r="G96" s="21">
        <f t="shared" si="1"/>
        <v>43156946</v>
      </c>
      <c r="H96" s="21">
        <f aca="true" t="shared" si="2" ref="H96:J97">H97</f>
        <v>33156946</v>
      </c>
      <c r="I96" s="21">
        <f t="shared" si="2"/>
        <v>10000000</v>
      </c>
      <c r="J96" s="21">
        <f t="shared" si="2"/>
        <v>10000000</v>
      </c>
      <c r="K96" s="47"/>
      <c r="L96" s="48"/>
      <c r="N96" s="49"/>
    </row>
    <row r="97" spans="1:12" s="42" customFormat="1" ht="37.5">
      <c r="A97" s="50" t="s">
        <v>62</v>
      </c>
      <c r="B97" s="51"/>
      <c r="C97" s="51"/>
      <c r="D97" s="25" t="s">
        <v>25</v>
      </c>
      <c r="E97" s="25"/>
      <c r="F97" s="20"/>
      <c r="G97" s="28">
        <f aca="true" t="shared" si="3" ref="G97:G103">H97+I97</f>
        <v>43156946</v>
      </c>
      <c r="H97" s="28">
        <f t="shared" si="2"/>
        <v>33156946</v>
      </c>
      <c r="I97" s="28">
        <f t="shared" si="2"/>
        <v>10000000</v>
      </c>
      <c r="J97" s="28">
        <f t="shared" si="2"/>
        <v>10000000</v>
      </c>
      <c r="K97" s="41"/>
      <c r="L97" s="41"/>
    </row>
    <row r="98" spans="1:12" s="42" customFormat="1" ht="37.5">
      <c r="A98" s="50" t="s">
        <v>63</v>
      </c>
      <c r="B98" s="51"/>
      <c r="C98" s="51"/>
      <c r="D98" s="25" t="s">
        <v>25</v>
      </c>
      <c r="E98" s="25"/>
      <c r="F98" s="20"/>
      <c r="G98" s="28">
        <f>H98+I98</f>
        <v>43156946</v>
      </c>
      <c r="H98" s="28">
        <f>H100+H101+H103+H104</f>
        <v>33156946</v>
      </c>
      <c r="I98" s="28">
        <f>I100+I101+I102+I104+I105</f>
        <v>10000000</v>
      </c>
      <c r="J98" s="28">
        <f>J100+J101+J102+J104+J105</f>
        <v>10000000</v>
      </c>
      <c r="K98" s="43"/>
      <c r="L98" s="43"/>
    </row>
    <row r="99" spans="1:12" s="42" customFormat="1" ht="18.75">
      <c r="A99" s="17"/>
      <c r="B99" s="24"/>
      <c r="C99" s="24"/>
      <c r="D99" s="26"/>
      <c r="E99" s="26" t="s">
        <v>35</v>
      </c>
      <c r="F99" s="27"/>
      <c r="G99" s="27"/>
      <c r="H99" s="30"/>
      <c r="I99" s="30"/>
      <c r="J99" s="30"/>
      <c r="K99" s="41"/>
      <c r="L99" s="41"/>
    </row>
    <row r="100" spans="1:12" s="42" customFormat="1" ht="37.5">
      <c r="A100" s="17" t="s">
        <v>64</v>
      </c>
      <c r="B100" s="17" t="s">
        <v>28</v>
      </c>
      <c r="C100" s="17" t="s">
        <v>9</v>
      </c>
      <c r="D100" s="26" t="s">
        <v>26</v>
      </c>
      <c r="E100" s="25"/>
      <c r="F100" s="20"/>
      <c r="G100" s="28">
        <f>H100+I100</f>
        <v>21165919</v>
      </c>
      <c r="H100" s="30">
        <f>11876187+9289732</f>
        <v>21165919</v>
      </c>
      <c r="I100" s="30"/>
      <c r="J100" s="30"/>
      <c r="K100" s="41"/>
      <c r="L100" s="41"/>
    </row>
    <row r="101" spans="1:12" s="42" customFormat="1" ht="56.25">
      <c r="A101" s="17" t="s">
        <v>127</v>
      </c>
      <c r="B101" s="17" t="s">
        <v>65</v>
      </c>
      <c r="C101" s="17" t="s">
        <v>10</v>
      </c>
      <c r="D101" s="26" t="s">
        <v>27</v>
      </c>
      <c r="E101" s="25"/>
      <c r="F101" s="20" t="s">
        <v>2</v>
      </c>
      <c r="G101" s="28">
        <f t="shared" si="3"/>
        <v>4432022</v>
      </c>
      <c r="H101" s="59">
        <v>4432022</v>
      </c>
      <c r="I101" s="30"/>
      <c r="J101" s="30"/>
      <c r="K101" s="41"/>
      <c r="L101" s="41"/>
    </row>
    <row r="102" spans="1:12" s="42" customFormat="1" ht="37.5" hidden="1">
      <c r="A102" s="17" t="s">
        <v>195</v>
      </c>
      <c r="B102" s="17" t="s">
        <v>196</v>
      </c>
      <c r="C102" s="17"/>
      <c r="D102" s="26" t="s">
        <v>194</v>
      </c>
      <c r="E102" s="25"/>
      <c r="F102" s="20"/>
      <c r="G102" s="28">
        <f t="shared" si="3"/>
        <v>0</v>
      </c>
      <c r="H102" s="28"/>
      <c r="I102" s="28"/>
      <c r="J102" s="28"/>
      <c r="K102" s="41"/>
      <c r="L102" s="41"/>
    </row>
    <row r="103" spans="1:12" s="42" customFormat="1" ht="78.75" customHeight="1">
      <c r="A103" s="17" t="s">
        <v>128</v>
      </c>
      <c r="B103" s="17" t="s">
        <v>66</v>
      </c>
      <c r="C103" s="17" t="s">
        <v>170</v>
      </c>
      <c r="D103" s="26" t="s">
        <v>129</v>
      </c>
      <c r="E103" s="25"/>
      <c r="F103" s="20"/>
      <c r="G103" s="28">
        <f t="shared" si="3"/>
        <v>7559005</v>
      </c>
      <c r="H103" s="30">
        <v>7559005</v>
      </c>
      <c r="I103" s="30"/>
      <c r="J103" s="30"/>
      <c r="K103" s="41"/>
      <c r="L103" s="41"/>
    </row>
    <row r="104" spans="1:12" s="42" customFormat="1" ht="60.75" customHeight="1">
      <c r="A104" s="17" t="s">
        <v>294</v>
      </c>
      <c r="B104" s="17" t="s">
        <v>295</v>
      </c>
      <c r="C104" s="17" t="s">
        <v>297</v>
      </c>
      <c r="D104" s="26" t="s">
        <v>296</v>
      </c>
      <c r="E104" s="25"/>
      <c r="F104" s="20"/>
      <c r="G104" s="28"/>
      <c r="H104" s="30"/>
      <c r="I104" s="30"/>
      <c r="J104" s="30"/>
      <c r="K104" s="41"/>
      <c r="L104" s="41"/>
    </row>
    <row r="105" spans="1:12" s="42" customFormat="1" ht="60.75" customHeight="1">
      <c r="A105" s="17" t="s">
        <v>343</v>
      </c>
      <c r="B105" s="17" t="s">
        <v>344</v>
      </c>
      <c r="C105" s="17" t="s">
        <v>16</v>
      </c>
      <c r="D105" s="26" t="s">
        <v>345</v>
      </c>
      <c r="E105" s="25"/>
      <c r="F105" s="20"/>
      <c r="G105" s="28">
        <f>H105+I105</f>
        <v>10000000</v>
      </c>
      <c r="H105" s="30"/>
      <c r="I105" s="30">
        <v>10000000</v>
      </c>
      <c r="J105" s="30">
        <f>I105</f>
        <v>10000000</v>
      </c>
      <c r="K105" s="41"/>
      <c r="L105" s="41"/>
    </row>
    <row r="106" spans="1:12" s="42" customFormat="1" ht="61.5" customHeight="1">
      <c r="A106" s="17"/>
      <c r="B106" s="17"/>
      <c r="C106" s="17"/>
      <c r="D106" s="26"/>
      <c r="E106" s="25" t="s">
        <v>218</v>
      </c>
      <c r="F106" s="20" t="s">
        <v>217</v>
      </c>
      <c r="G106" s="21">
        <f>G108</f>
        <v>11557761</v>
      </c>
      <c r="H106" s="21">
        <f>H108</f>
        <v>11557761</v>
      </c>
      <c r="I106" s="21"/>
      <c r="J106" s="21"/>
      <c r="K106" s="41"/>
      <c r="L106" s="41"/>
    </row>
    <row r="107" spans="1:12" s="42" customFormat="1" ht="56.25">
      <c r="A107" s="50" t="s">
        <v>71</v>
      </c>
      <c r="B107" s="17"/>
      <c r="C107" s="17"/>
      <c r="D107" s="25" t="s">
        <v>21</v>
      </c>
      <c r="E107" s="26"/>
      <c r="F107" s="27"/>
      <c r="G107" s="28">
        <f aca="true" t="shared" si="4" ref="G107:L107">G108</f>
        <v>11557761</v>
      </c>
      <c r="H107" s="28">
        <f t="shared" si="4"/>
        <v>11557761</v>
      </c>
      <c r="I107" s="28"/>
      <c r="J107" s="28"/>
      <c r="K107" s="28">
        <f t="shared" si="4"/>
        <v>0</v>
      </c>
      <c r="L107" s="28">
        <f t="shared" si="4"/>
        <v>0</v>
      </c>
    </row>
    <row r="108" spans="1:12" s="42" customFormat="1" ht="56.25">
      <c r="A108" s="17" t="s">
        <v>72</v>
      </c>
      <c r="B108" s="17"/>
      <c r="C108" s="17"/>
      <c r="D108" s="26" t="s">
        <v>21</v>
      </c>
      <c r="E108" s="26"/>
      <c r="F108" s="27"/>
      <c r="G108" s="28">
        <f>SUM(G110:G117)</f>
        <v>11557761</v>
      </c>
      <c r="H108" s="28">
        <f>SUM(H110:H117)</f>
        <v>11557761</v>
      </c>
      <c r="I108" s="28"/>
      <c r="J108" s="28"/>
      <c r="K108" s="43"/>
      <c r="L108" s="43"/>
    </row>
    <row r="109" spans="1:12" s="42" customFormat="1" ht="24" customHeight="1">
      <c r="A109" s="17"/>
      <c r="B109" s="17"/>
      <c r="C109" s="17"/>
      <c r="D109" s="26"/>
      <c r="E109" s="26" t="s">
        <v>35</v>
      </c>
      <c r="F109" s="27"/>
      <c r="G109" s="27"/>
      <c r="H109" s="30"/>
      <c r="I109" s="30"/>
      <c r="J109" s="30"/>
      <c r="K109" s="41"/>
      <c r="L109" s="41"/>
    </row>
    <row r="110" spans="1:12" s="42" customFormat="1" ht="56.25">
      <c r="A110" s="17" t="s">
        <v>81</v>
      </c>
      <c r="B110" s="40">
        <v>3031</v>
      </c>
      <c r="C110" s="40">
        <v>1030</v>
      </c>
      <c r="D110" s="60" t="s">
        <v>79</v>
      </c>
      <c r="E110" s="27"/>
      <c r="F110" s="27"/>
      <c r="G110" s="28">
        <f>H110+I110</f>
        <v>182900</v>
      </c>
      <c r="H110" s="30">
        <v>182900</v>
      </c>
      <c r="I110" s="30"/>
      <c r="J110" s="30"/>
      <c r="K110" s="47"/>
      <c r="L110" s="41"/>
    </row>
    <row r="111" spans="1:12" s="42" customFormat="1" ht="37.5">
      <c r="A111" s="17" t="s">
        <v>82</v>
      </c>
      <c r="B111" s="17" t="s">
        <v>80</v>
      </c>
      <c r="C111" s="17" t="s">
        <v>51</v>
      </c>
      <c r="D111" s="61" t="s">
        <v>52</v>
      </c>
      <c r="E111" s="26"/>
      <c r="F111" s="27"/>
      <c r="G111" s="28">
        <f aca="true" t="shared" si="5" ref="G111:G117">H111</f>
        <v>4000</v>
      </c>
      <c r="H111" s="30">
        <v>4000</v>
      </c>
      <c r="I111" s="30"/>
      <c r="J111" s="30"/>
      <c r="K111" s="41"/>
      <c r="L111" s="41"/>
    </row>
    <row r="112" spans="1:12" s="42" customFormat="1" ht="56.25">
      <c r="A112" s="17" t="s">
        <v>83</v>
      </c>
      <c r="B112" s="17" t="s">
        <v>50</v>
      </c>
      <c r="C112" s="17" t="s">
        <v>51</v>
      </c>
      <c r="D112" s="61" t="s">
        <v>54</v>
      </c>
      <c r="E112" s="26"/>
      <c r="F112" s="27"/>
      <c r="G112" s="28">
        <f t="shared" si="5"/>
        <v>5212100</v>
      </c>
      <c r="H112" s="30">
        <v>5212100</v>
      </c>
      <c r="I112" s="30"/>
      <c r="J112" s="30"/>
      <c r="K112" s="41"/>
      <c r="L112" s="41"/>
    </row>
    <row r="113" spans="1:12" s="42" customFormat="1" ht="56.25">
      <c r="A113" s="17" t="s">
        <v>84</v>
      </c>
      <c r="B113" s="17" t="s">
        <v>53</v>
      </c>
      <c r="C113" s="17" t="s">
        <v>51</v>
      </c>
      <c r="D113" s="61" t="s">
        <v>55</v>
      </c>
      <c r="E113" s="26"/>
      <c r="F113" s="27"/>
      <c r="G113" s="28">
        <f t="shared" si="5"/>
        <v>400600</v>
      </c>
      <c r="H113" s="30">
        <v>400600</v>
      </c>
      <c r="I113" s="30"/>
      <c r="J113" s="30"/>
      <c r="K113" s="41"/>
      <c r="L113" s="41"/>
    </row>
    <row r="114" spans="1:12" s="42" customFormat="1" ht="37.5">
      <c r="A114" s="17" t="s">
        <v>180</v>
      </c>
      <c r="B114" s="62">
        <v>3191</v>
      </c>
      <c r="C114" s="62">
        <v>1030</v>
      </c>
      <c r="D114" s="44" t="s">
        <v>56</v>
      </c>
      <c r="E114" s="26"/>
      <c r="F114" s="27"/>
      <c r="G114" s="28">
        <f t="shared" si="5"/>
        <v>333500</v>
      </c>
      <c r="H114" s="30">
        <v>333500</v>
      </c>
      <c r="I114" s="30"/>
      <c r="J114" s="30"/>
      <c r="K114" s="41"/>
      <c r="L114" s="41"/>
    </row>
    <row r="115" spans="1:12" s="42" customFormat="1" ht="75">
      <c r="A115" s="17" t="s">
        <v>182</v>
      </c>
      <c r="B115" s="62">
        <v>3192</v>
      </c>
      <c r="C115" s="62">
        <v>1030</v>
      </c>
      <c r="D115" s="44" t="s">
        <v>181</v>
      </c>
      <c r="E115" s="26"/>
      <c r="F115" s="27"/>
      <c r="G115" s="28">
        <f t="shared" si="5"/>
        <v>200000</v>
      </c>
      <c r="H115" s="30">
        <v>200000</v>
      </c>
      <c r="I115" s="30"/>
      <c r="J115" s="30"/>
      <c r="K115" s="41"/>
      <c r="L115" s="41"/>
    </row>
    <row r="116" spans="1:12" s="42" customFormat="1" ht="37.5">
      <c r="A116" s="17" t="s">
        <v>183</v>
      </c>
      <c r="B116" s="62">
        <v>3242</v>
      </c>
      <c r="C116" s="62">
        <v>1090</v>
      </c>
      <c r="D116" s="26" t="s">
        <v>184</v>
      </c>
      <c r="E116" s="63"/>
      <c r="F116" s="64"/>
      <c r="G116" s="28">
        <f t="shared" si="5"/>
        <v>5146493</v>
      </c>
      <c r="H116" s="30">
        <v>5146493</v>
      </c>
      <c r="I116" s="30"/>
      <c r="J116" s="30"/>
      <c r="K116" s="41"/>
      <c r="L116" s="41"/>
    </row>
    <row r="117" spans="1:12" s="42" customFormat="1" ht="37.5">
      <c r="A117" s="17" t="s">
        <v>275</v>
      </c>
      <c r="B117" s="62">
        <v>7413</v>
      </c>
      <c r="C117" s="62">
        <v>451</v>
      </c>
      <c r="D117" s="26" t="s">
        <v>184</v>
      </c>
      <c r="E117" s="63"/>
      <c r="F117" s="64"/>
      <c r="G117" s="28">
        <f t="shared" si="5"/>
        <v>78168</v>
      </c>
      <c r="H117" s="30">
        <v>78168</v>
      </c>
      <c r="I117" s="30"/>
      <c r="J117" s="30"/>
      <c r="K117" s="41"/>
      <c r="L117" s="41"/>
    </row>
    <row r="118" spans="1:12" s="42" customFormat="1" ht="114" customHeight="1" hidden="1">
      <c r="A118" s="17"/>
      <c r="B118" s="17"/>
      <c r="C118" s="17"/>
      <c r="D118" s="26"/>
      <c r="E118" s="25" t="s">
        <v>270</v>
      </c>
      <c r="F118" s="20" t="s">
        <v>271</v>
      </c>
      <c r="G118" s="21">
        <f>G119</f>
        <v>0</v>
      </c>
      <c r="H118" s="21">
        <f>H119</f>
        <v>0</v>
      </c>
      <c r="I118" s="21"/>
      <c r="J118" s="21"/>
      <c r="K118" s="43"/>
      <c r="L118" s="43"/>
    </row>
    <row r="119" spans="1:12" s="42" customFormat="1" ht="52.5" customHeight="1" hidden="1">
      <c r="A119" s="23" t="s">
        <v>71</v>
      </c>
      <c r="B119" s="17"/>
      <c r="C119" s="17"/>
      <c r="D119" s="25" t="s">
        <v>21</v>
      </c>
      <c r="E119" s="26"/>
      <c r="F119" s="27"/>
      <c r="G119" s="28">
        <f>H119+I119</f>
        <v>0</v>
      </c>
      <c r="H119" s="28">
        <f>H120</f>
        <v>0</v>
      </c>
      <c r="I119" s="28"/>
      <c r="J119" s="28"/>
      <c r="K119" s="43"/>
      <c r="L119" s="43"/>
    </row>
    <row r="120" spans="1:12" s="42" customFormat="1" ht="60.75" customHeight="1" hidden="1">
      <c r="A120" s="29" t="s">
        <v>72</v>
      </c>
      <c r="B120" s="17"/>
      <c r="C120" s="17"/>
      <c r="D120" s="26" t="s">
        <v>21</v>
      </c>
      <c r="E120" s="26"/>
      <c r="F120" s="27"/>
      <c r="G120" s="28">
        <f>H120+I120</f>
        <v>0</v>
      </c>
      <c r="H120" s="28">
        <f>H122</f>
        <v>0</v>
      </c>
      <c r="I120" s="28"/>
      <c r="J120" s="28"/>
      <c r="K120" s="43"/>
      <c r="L120" s="43"/>
    </row>
    <row r="121" spans="1:12" s="66" customFormat="1" ht="18.75" hidden="1">
      <c r="A121" s="17"/>
      <c r="B121" s="24"/>
      <c r="C121" s="24"/>
      <c r="D121" s="26"/>
      <c r="E121" s="26" t="s">
        <v>35</v>
      </c>
      <c r="F121" s="27"/>
      <c r="G121" s="26"/>
      <c r="H121" s="30"/>
      <c r="I121" s="30"/>
      <c r="J121" s="30"/>
      <c r="K121" s="65"/>
      <c r="L121" s="65"/>
    </row>
    <row r="122" spans="1:12" s="42" customFormat="1" ht="45.75" customHeight="1" hidden="1">
      <c r="A122" s="17" t="s">
        <v>275</v>
      </c>
      <c r="B122" s="17" t="s">
        <v>272</v>
      </c>
      <c r="C122" s="17" t="s">
        <v>273</v>
      </c>
      <c r="D122" s="26" t="s">
        <v>274</v>
      </c>
      <c r="E122" s="26"/>
      <c r="F122" s="27"/>
      <c r="G122" s="28">
        <f>H122+I122</f>
        <v>0</v>
      </c>
      <c r="H122" s="30"/>
      <c r="I122" s="30"/>
      <c r="J122" s="30"/>
      <c r="K122" s="43"/>
      <c r="L122" s="43"/>
    </row>
    <row r="123" spans="1:12" s="66" customFormat="1" ht="56.25">
      <c r="A123" s="17"/>
      <c r="B123" s="24"/>
      <c r="C123" s="24"/>
      <c r="D123" s="26"/>
      <c r="E123" s="25" t="s">
        <v>231</v>
      </c>
      <c r="F123" s="20" t="s">
        <v>232</v>
      </c>
      <c r="G123" s="20">
        <f>G125+G129+G133+G137</f>
        <v>229214</v>
      </c>
      <c r="H123" s="20">
        <f>H125+H129+H133+H137</f>
        <v>229214</v>
      </c>
      <c r="I123" s="27"/>
      <c r="J123" s="27"/>
      <c r="K123" s="65"/>
      <c r="L123" s="65"/>
    </row>
    <row r="124" spans="1:12" s="66" customFormat="1" ht="37.5" hidden="1">
      <c r="A124" s="50" t="s">
        <v>156</v>
      </c>
      <c r="B124" s="50"/>
      <c r="C124" s="50"/>
      <c r="D124" s="25" t="s">
        <v>18</v>
      </c>
      <c r="E124" s="25"/>
      <c r="F124" s="20"/>
      <c r="G124" s="27">
        <f>G125</f>
        <v>0</v>
      </c>
      <c r="H124" s="27">
        <f>H125</f>
        <v>0</v>
      </c>
      <c r="I124" s="30"/>
      <c r="J124" s="30"/>
      <c r="K124" s="65"/>
      <c r="L124" s="65"/>
    </row>
    <row r="125" spans="1:12" ht="37.5" hidden="1">
      <c r="A125" s="17" t="s">
        <v>88</v>
      </c>
      <c r="B125" s="17"/>
      <c r="C125" s="17"/>
      <c r="D125" s="26" t="s">
        <v>18</v>
      </c>
      <c r="E125" s="26"/>
      <c r="F125" s="27"/>
      <c r="G125" s="27">
        <f>G127</f>
        <v>0</v>
      </c>
      <c r="H125" s="27">
        <f>H127</f>
        <v>0</v>
      </c>
      <c r="I125" s="27"/>
      <c r="J125" s="27"/>
      <c r="K125" s="67"/>
      <c r="L125" s="67"/>
    </row>
    <row r="126" spans="1:12" s="66" customFormat="1" ht="18.75" hidden="1">
      <c r="A126" s="17"/>
      <c r="B126" s="24"/>
      <c r="C126" s="24"/>
      <c r="D126" s="26"/>
      <c r="E126" s="26" t="s">
        <v>35</v>
      </c>
      <c r="F126" s="27"/>
      <c r="G126" s="26"/>
      <c r="H126" s="30"/>
      <c r="I126" s="30"/>
      <c r="J126" s="30"/>
      <c r="K126" s="65"/>
      <c r="L126" s="65"/>
    </row>
    <row r="127" spans="1:12" s="66" customFormat="1" ht="37.5" hidden="1">
      <c r="A127" s="17" t="s">
        <v>292</v>
      </c>
      <c r="B127" s="17" t="s">
        <v>190</v>
      </c>
      <c r="C127" s="17" t="s">
        <v>57</v>
      </c>
      <c r="D127" s="26" t="s">
        <v>58</v>
      </c>
      <c r="E127" s="63"/>
      <c r="F127" s="64"/>
      <c r="G127" s="28">
        <f>H127+I127</f>
        <v>0</v>
      </c>
      <c r="H127" s="30"/>
      <c r="I127" s="30"/>
      <c r="J127" s="30"/>
      <c r="K127" s="65"/>
      <c r="L127" s="65"/>
    </row>
    <row r="128" spans="1:12" s="66" customFormat="1" ht="56.25">
      <c r="A128" s="50" t="s">
        <v>71</v>
      </c>
      <c r="B128" s="50"/>
      <c r="C128" s="50"/>
      <c r="D128" s="25" t="s">
        <v>21</v>
      </c>
      <c r="E128" s="25"/>
      <c r="F128" s="20"/>
      <c r="G128" s="26"/>
      <c r="H128" s="30"/>
      <c r="I128" s="30"/>
      <c r="J128" s="30"/>
      <c r="K128" s="65"/>
      <c r="L128" s="65"/>
    </row>
    <row r="129" spans="1:12" ht="56.25">
      <c r="A129" s="17" t="s">
        <v>72</v>
      </c>
      <c r="B129" s="17"/>
      <c r="C129" s="17"/>
      <c r="D129" s="26" t="s">
        <v>21</v>
      </c>
      <c r="E129" s="26"/>
      <c r="F129" s="27"/>
      <c r="G129" s="27">
        <f>G131</f>
        <v>217814</v>
      </c>
      <c r="H129" s="27">
        <f>H131</f>
        <v>217814</v>
      </c>
      <c r="I129" s="27"/>
      <c r="J129" s="27"/>
      <c r="K129" s="67"/>
      <c r="L129" s="67"/>
    </row>
    <row r="130" spans="1:12" s="66" customFormat="1" ht="18.75">
      <c r="A130" s="17"/>
      <c r="B130" s="24"/>
      <c r="C130" s="24"/>
      <c r="D130" s="26"/>
      <c r="E130" s="26" t="s">
        <v>35</v>
      </c>
      <c r="F130" s="27"/>
      <c r="G130" s="26"/>
      <c r="H130" s="30"/>
      <c r="I130" s="30"/>
      <c r="J130" s="30"/>
      <c r="K130" s="65"/>
      <c r="L130" s="65"/>
    </row>
    <row r="131" spans="1:12" s="66" customFormat="1" ht="37.5">
      <c r="A131" s="17" t="s">
        <v>189</v>
      </c>
      <c r="B131" s="17" t="s">
        <v>190</v>
      </c>
      <c r="C131" s="17" t="s">
        <v>57</v>
      </c>
      <c r="D131" s="26" t="s">
        <v>58</v>
      </c>
      <c r="E131" s="63"/>
      <c r="F131" s="64"/>
      <c r="G131" s="28">
        <f>H131+I131</f>
        <v>217814</v>
      </c>
      <c r="H131" s="30">
        <v>217814</v>
      </c>
      <c r="I131" s="30"/>
      <c r="J131" s="30"/>
      <c r="K131" s="65"/>
      <c r="L131" s="65"/>
    </row>
    <row r="132" spans="1:12" ht="56.25">
      <c r="A132" s="50" t="s">
        <v>29</v>
      </c>
      <c r="B132" s="24"/>
      <c r="C132" s="24"/>
      <c r="D132" s="25" t="s">
        <v>197</v>
      </c>
      <c r="E132" s="26"/>
      <c r="F132" s="27"/>
      <c r="G132" s="28"/>
      <c r="H132" s="30"/>
      <c r="I132" s="30"/>
      <c r="J132" s="30"/>
      <c r="K132" s="13"/>
      <c r="L132" s="13"/>
    </row>
    <row r="133" spans="1:12" ht="56.25">
      <c r="A133" s="17" t="s">
        <v>32</v>
      </c>
      <c r="B133" s="24"/>
      <c r="C133" s="24"/>
      <c r="D133" s="26" t="s">
        <v>197</v>
      </c>
      <c r="E133" s="26"/>
      <c r="F133" s="27"/>
      <c r="G133" s="27">
        <f>G135</f>
        <v>11400</v>
      </c>
      <c r="H133" s="27">
        <f>H135</f>
        <v>11400</v>
      </c>
      <c r="I133" s="27"/>
      <c r="J133" s="27"/>
      <c r="K133" s="67"/>
      <c r="L133" s="67"/>
    </row>
    <row r="134" spans="1:12" s="66" customFormat="1" ht="18.75">
      <c r="A134" s="17"/>
      <c r="B134" s="24"/>
      <c r="C134" s="24"/>
      <c r="D134" s="26"/>
      <c r="E134" s="26" t="s">
        <v>35</v>
      </c>
      <c r="F134" s="27"/>
      <c r="G134" s="26"/>
      <c r="H134" s="30"/>
      <c r="I134" s="30"/>
      <c r="J134" s="30"/>
      <c r="K134" s="65"/>
      <c r="L134" s="65"/>
    </row>
    <row r="135" spans="1:12" ht="37.5">
      <c r="A135" s="17" t="s">
        <v>191</v>
      </c>
      <c r="B135" s="17" t="s">
        <v>190</v>
      </c>
      <c r="C135" s="17" t="s">
        <v>57</v>
      </c>
      <c r="D135" s="26" t="s">
        <v>59</v>
      </c>
      <c r="E135" s="26"/>
      <c r="F135" s="27"/>
      <c r="G135" s="28">
        <f>H135+I135</f>
        <v>11400</v>
      </c>
      <c r="H135" s="30">
        <v>11400</v>
      </c>
      <c r="I135" s="30"/>
      <c r="J135" s="30"/>
      <c r="K135" s="13"/>
      <c r="L135" s="13"/>
    </row>
    <row r="136" spans="1:12" ht="56.25" hidden="1">
      <c r="A136" s="50" t="s">
        <v>100</v>
      </c>
      <c r="B136" s="17"/>
      <c r="C136" s="17"/>
      <c r="D136" s="25" t="s">
        <v>60</v>
      </c>
      <c r="E136" s="26"/>
      <c r="F136" s="27"/>
      <c r="G136" s="26"/>
      <c r="H136" s="30"/>
      <c r="I136" s="30"/>
      <c r="J136" s="30"/>
      <c r="K136" s="13"/>
      <c r="L136" s="13"/>
    </row>
    <row r="137" spans="1:12" ht="56.25" hidden="1">
      <c r="A137" s="17" t="s">
        <v>121</v>
      </c>
      <c r="B137" s="17"/>
      <c r="C137" s="17"/>
      <c r="D137" s="26" t="s">
        <v>60</v>
      </c>
      <c r="E137" s="26" t="s">
        <v>2</v>
      </c>
      <c r="F137" s="27"/>
      <c r="G137" s="27">
        <f>G139</f>
        <v>0</v>
      </c>
      <c r="H137" s="27"/>
      <c r="I137" s="27"/>
      <c r="J137" s="27"/>
      <c r="K137" s="67"/>
      <c r="L137" s="67"/>
    </row>
    <row r="138" spans="1:12" s="66" customFormat="1" ht="18.75" hidden="1">
      <c r="A138" s="17"/>
      <c r="B138" s="24"/>
      <c r="C138" s="24"/>
      <c r="D138" s="26"/>
      <c r="E138" s="26" t="s">
        <v>35</v>
      </c>
      <c r="F138" s="27"/>
      <c r="G138" s="26"/>
      <c r="H138" s="30"/>
      <c r="I138" s="30"/>
      <c r="J138" s="30"/>
      <c r="K138" s="65"/>
      <c r="L138" s="65"/>
    </row>
    <row r="139" spans="1:12" ht="37.5" hidden="1">
      <c r="A139" s="17" t="s">
        <v>192</v>
      </c>
      <c r="B139" s="17" t="s">
        <v>190</v>
      </c>
      <c r="C139" s="17" t="s">
        <v>57</v>
      </c>
      <c r="D139" s="26" t="s">
        <v>59</v>
      </c>
      <c r="E139" s="26"/>
      <c r="F139" s="27"/>
      <c r="G139" s="28">
        <f>H139+I139</f>
        <v>0</v>
      </c>
      <c r="H139" s="30"/>
      <c r="I139" s="30"/>
      <c r="J139" s="30"/>
      <c r="K139" s="13"/>
      <c r="L139" s="13"/>
    </row>
    <row r="140" spans="1:12" ht="56.25">
      <c r="A140" s="17"/>
      <c r="B140" s="17"/>
      <c r="C140" s="17"/>
      <c r="D140" s="26"/>
      <c r="E140" s="25" t="s">
        <v>287</v>
      </c>
      <c r="F140" s="20" t="s">
        <v>288</v>
      </c>
      <c r="G140" s="21">
        <f>G142+G146</f>
        <v>289787</v>
      </c>
      <c r="H140" s="21"/>
      <c r="I140" s="21">
        <f>I142+I146</f>
        <v>289787</v>
      </c>
      <c r="J140" s="21"/>
      <c r="K140" s="13"/>
      <c r="L140" s="13"/>
    </row>
    <row r="141" spans="1:12" ht="18.75">
      <c r="A141" s="17"/>
      <c r="B141" s="17"/>
      <c r="C141" s="17"/>
      <c r="D141" s="26"/>
      <c r="E141" s="26" t="s">
        <v>35</v>
      </c>
      <c r="F141" s="27"/>
      <c r="G141" s="26"/>
      <c r="H141" s="30"/>
      <c r="I141" s="30"/>
      <c r="J141" s="30"/>
      <c r="K141" s="13"/>
      <c r="L141" s="13"/>
    </row>
    <row r="142" spans="1:12" ht="37.5">
      <c r="A142" s="50" t="s">
        <v>124</v>
      </c>
      <c r="B142" s="24"/>
      <c r="C142" s="24"/>
      <c r="D142" s="25" t="s">
        <v>61</v>
      </c>
      <c r="E142" s="26"/>
      <c r="F142" s="27"/>
      <c r="G142" s="28">
        <f>G143</f>
        <v>66787</v>
      </c>
      <c r="H142" s="28"/>
      <c r="I142" s="28">
        <f>I143</f>
        <v>66787</v>
      </c>
      <c r="J142" s="30"/>
      <c r="K142" s="13"/>
      <c r="L142" s="13"/>
    </row>
    <row r="143" spans="1:12" ht="37.5">
      <c r="A143" s="17" t="s">
        <v>123</v>
      </c>
      <c r="B143" s="24"/>
      <c r="C143" s="24"/>
      <c r="D143" s="26" t="s">
        <v>61</v>
      </c>
      <c r="E143" s="26"/>
      <c r="F143" s="27"/>
      <c r="G143" s="28">
        <f>G145</f>
        <v>66787</v>
      </c>
      <c r="H143" s="28"/>
      <c r="I143" s="28">
        <f>I145</f>
        <v>66787</v>
      </c>
      <c r="J143" s="28"/>
      <c r="K143" s="67"/>
      <c r="L143" s="67"/>
    </row>
    <row r="144" spans="1:12" ht="18.75">
      <c r="A144" s="17"/>
      <c r="B144" s="17"/>
      <c r="C144" s="17"/>
      <c r="D144" s="26"/>
      <c r="E144" s="26" t="s">
        <v>35</v>
      </c>
      <c r="F144" s="27"/>
      <c r="G144" s="26"/>
      <c r="H144" s="30"/>
      <c r="I144" s="30"/>
      <c r="J144" s="30"/>
      <c r="K144" s="13"/>
      <c r="L144" s="13"/>
    </row>
    <row r="145" spans="1:12" s="42" customFormat="1" ht="213.75" customHeight="1">
      <c r="A145" s="17" t="s">
        <v>176</v>
      </c>
      <c r="B145" s="17" t="s">
        <v>175</v>
      </c>
      <c r="C145" s="17" t="s">
        <v>12</v>
      </c>
      <c r="D145" s="26" t="s">
        <v>193</v>
      </c>
      <c r="E145" s="26"/>
      <c r="F145" s="27"/>
      <c r="G145" s="28">
        <f>H145+I145</f>
        <v>66787</v>
      </c>
      <c r="H145" s="30"/>
      <c r="I145" s="30">
        <v>66787</v>
      </c>
      <c r="J145" s="30"/>
      <c r="K145" s="41"/>
      <c r="L145" s="41"/>
    </row>
    <row r="146" spans="1:12" s="42" customFormat="1" ht="56.25">
      <c r="A146" s="50" t="s">
        <v>100</v>
      </c>
      <c r="B146" s="24"/>
      <c r="C146" s="24"/>
      <c r="D146" s="25" t="s">
        <v>60</v>
      </c>
      <c r="E146" s="39"/>
      <c r="F146" s="40"/>
      <c r="G146" s="30">
        <f>G147</f>
        <v>223000</v>
      </c>
      <c r="H146" s="30"/>
      <c r="I146" s="30">
        <f>I147</f>
        <v>223000</v>
      </c>
      <c r="J146" s="30">
        <f>J149</f>
        <v>217000</v>
      </c>
      <c r="K146" s="41"/>
      <c r="L146" s="41"/>
    </row>
    <row r="147" spans="1:12" s="42" customFormat="1" ht="56.25">
      <c r="A147" s="17" t="s">
        <v>101</v>
      </c>
      <c r="B147" s="24"/>
      <c r="C147" s="24"/>
      <c r="D147" s="26" t="s">
        <v>60</v>
      </c>
      <c r="E147" s="39"/>
      <c r="F147" s="40"/>
      <c r="G147" s="30">
        <f>G149+G150</f>
        <v>223000</v>
      </c>
      <c r="H147" s="30"/>
      <c r="I147" s="30">
        <f>I149+I150</f>
        <v>223000</v>
      </c>
      <c r="J147" s="30">
        <f>J149</f>
        <v>217000</v>
      </c>
      <c r="K147" s="43"/>
      <c r="L147" s="43"/>
    </row>
    <row r="148" spans="1:12" ht="18.75">
      <c r="A148" s="17"/>
      <c r="B148" s="17"/>
      <c r="C148" s="17"/>
      <c r="D148" s="26"/>
      <c r="E148" s="26" t="s">
        <v>35</v>
      </c>
      <c r="F148" s="27"/>
      <c r="G148" s="26"/>
      <c r="H148" s="30"/>
      <c r="I148" s="30"/>
      <c r="J148" s="30"/>
      <c r="K148" s="13"/>
      <c r="L148" s="13"/>
    </row>
    <row r="149" spans="1:12" s="42" customFormat="1" ht="30.75" customHeight="1">
      <c r="A149" s="17" t="s">
        <v>305</v>
      </c>
      <c r="B149" s="17" t="s">
        <v>306</v>
      </c>
      <c r="C149" s="17" t="s">
        <v>13</v>
      </c>
      <c r="D149" s="26" t="s">
        <v>2</v>
      </c>
      <c r="E149" s="63"/>
      <c r="F149" s="64"/>
      <c r="G149" s="28">
        <f>H149+I149</f>
        <v>217000</v>
      </c>
      <c r="H149" s="30"/>
      <c r="I149" s="30">
        <v>217000</v>
      </c>
      <c r="J149" s="30">
        <v>217000</v>
      </c>
      <c r="K149" s="41"/>
      <c r="L149" s="41"/>
    </row>
    <row r="150" spans="1:12" s="42" customFormat="1" ht="201.75" customHeight="1">
      <c r="A150" s="17" t="s">
        <v>177</v>
      </c>
      <c r="B150" s="17" t="s">
        <v>175</v>
      </c>
      <c r="C150" s="17" t="s">
        <v>12</v>
      </c>
      <c r="D150" s="26" t="s">
        <v>193</v>
      </c>
      <c r="E150" s="26"/>
      <c r="F150" s="27"/>
      <c r="G150" s="28">
        <f>H150+I150</f>
        <v>6000</v>
      </c>
      <c r="H150" s="30"/>
      <c r="I150" s="30">
        <v>6000</v>
      </c>
      <c r="J150" s="30"/>
      <c r="K150" s="41"/>
      <c r="L150" s="41"/>
    </row>
    <row r="151" spans="1:14" ht="56.25">
      <c r="A151" s="17"/>
      <c r="B151" s="24"/>
      <c r="C151" s="24"/>
      <c r="D151" s="26"/>
      <c r="E151" s="25" t="s">
        <v>213</v>
      </c>
      <c r="F151" s="20" t="s">
        <v>212</v>
      </c>
      <c r="G151" s="21">
        <f>G153</f>
        <v>5800656</v>
      </c>
      <c r="H151" s="32">
        <f>H153</f>
        <v>4674699</v>
      </c>
      <c r="I151" s="32">
        <f>I153</f>
        <v>1125957</v>
      </c>
      <c r="J151" s="32">
        <f>J153</f>
        <v>1125957</v>
      </c>
      <c r="K151" s="13"/>
      <c r="L151" s="69"/>
      <c r="N151" s="70"/>
    </row>
    <row r="152" spans="1:12" ht="18.75">
      <c r="A152" s="17"/>
      <c r="B152" s="24"/>
      <c r="C152" s="24"/>
      <c r="D152" s="26"/>
      <c r="E152" s="26" t="s">
        <v>35</v>
      </c>
      <c r="F152" s="27"/>
      <c r="G152" s="26"/>
      <c r="H152" s="30"/>
      <c r="I152" s="30"/>
      <c r="J152" s="30"/>
      <c r="K152" s="13"/>
      <c r="L152" s="13"/>
    </row>
    <row r="153" spans="1:12" ht="37.5">
      <c r="A153" s="50" t="s">
        <v>30</v>
      </c>
      <c r="B153" s="24"/>
      <c r="C153" s="24"/>
      <c r="D153" s="25" t="s">
        <v>1</v>
      </c>
      <c r="E153" s="26"/>
      <c r="F153" s="27"/>
      <c r="G153" s="28">
        <f>H153+I153</f>
        <v>5800656</v>
      </c>
      <c r="H153" s="28">
        <f>H154</f>
        <v>4674699</v>
      </c>
      <c r="I153" s="28">
        <f>I154</f>
        <v>1125957</v>
      </c>
      <c r="J153" s="28">
        <f>J154</f>
        <v>1125957</v>
      </c>
      <c r="K153" s="13"/>
      <c r="L153" s="13"/>
    </row>
    <row r="154" spans="1:12" ht="37.5">
      <c r="A154" s="17" t="s">
        <v>31</v>
      </c>
      <c r="B154" s="24"/>
      <c r="C154" s="24"/>
      <c r="D154" s="26" t="s">
        <v>1</v>
      </c>
      <c r="E154" s="26"/>
      <c r="F154" s="27"/>
      <c r="G154" s="28">
        <f>SUM(G156:G162)</f>
        <v>5800656</v>
      </c>
      <c r="H154" s="28">
        <f>SUM(H156:H162)</f>
        <v>4674699</v>
      </c>
      <c r="I154" s="28">
        <f>SUM(I156:I162)</f>
        <v>1125957</v>
      </c>
      <c r="J154" s="28">
        <f>SUM(J156:J162)</f>
        <v>1125957</v>
      </c>
      <c r="K154" s="67"/>
      <c r="L154" s="67"/>
    </row>
    <row r="155" spans="1:12" ht="18.75">
      <c r="A155" s="17"/>
      <c r="B155" s="17"/>
      <c r="C155" s="17"/>
      <c r="D155" s="26"/>
      <c r="E155" s="26" t="s">
        <v>35</v>
      </c>
      <c r="F155" s="27"/>
      <c r="G155" s="26"/>
      <c r="H155" s="30"/>
      <c r="I155" s="30"/>
      <c r="J155" s="30"/>
      <c r="K155" s="13"/>
      <c r="L155" s="13"/>
    </row>
    <row r="156" spans="1:12" ht="18.75">
      <c r="A156" s="17" t="s">
        <v>90</v>
      </c>
      <c r="B156" s="17" t="s">
        <v>91</v>
      </c>
      <c r="C156" s="17" t="s">
        <v>11</v>
      </c>
      <c r="D156" s="26" t="s">
        <v>130</v>
      </c>
      <c r="E156" s="26"/>
      <c r="F156" s="27"/>
      <c r="G156" s="28">
        <f>H156+I156</f>
        <v>3705964</v>
      </c>
      <c r="H156" s="30">
        <v>3705964</v>
      </c>
      <c r="I156" s="30"/>
      <c r="J156" s="30"/>
      <c r="K156" s="13"/>
      <c r="L156" s="13"/>
    </row>
    <row r="157" spans="1:12" ht="18.75">
      <c r="A157" s="17" t="s">
        <v>209</v>
      </c>
      <c r="B157" s="17" t="s">
        <v>210</v>
      </c>
      <c r="C157" s="17" t="s">
        <v>211</v>
      </c>
      <c r="D157" s="26" t="s">
        <v>249</v>
      </c>
      <c r="E157" s="26"/>
      <c r="F157" s="27"/>
      <c r="G157" s="28">
        <f>H157+I157</f>
        <v>84900</v>
      </c>
      <c r="H157" s="30">
        <v>4900</v>
      </c>
      <c r="I157" s="30">
        <v>80000</v>
      </c>
      <c r="J157" s="30">
        <v>80000</v>
      </c>
      <c r="K157" s="13"/>
      <c r="L157" s="13"/>
    </row>
    <row r="158" spans="1:12" ht="37.5">
      <c r="A158" s="17" t="s">
        <v>256</v>
      </c>
      <c r="B158" s="17" t="s">
        <v>257</v>
      </c>
      <c r="C158" s="71" t="s">
        <v>211</v>
      </c>
      <c r="D158" s="72" t="s">
        <v>351</v>
      </c>
      <c r="E158" s="26"/>
      <c r="F158" s="27"/>
      <c r="G158" s="28">
        <f>H158</f>
        <v>6640</v>
      </c>
      <c r="H158" s="30">
        <v>6640</v>
      </c>
      <c r="I158" s="30"/>
      <c r="J158" s="30"/>
      <c r="K158" s="13"/>
      <c r="L158" s="13"/>
    </row>
    <row r="159" spans="1:12" ht="73.5" customHeight="1">
      <c r="A159" s="17" t="s">
        <v>136</v>
      </c>
      <c r="B159" s="17" t="s">
        <v>137</v>
      </c>
      <c r="C159" s="17" t="s">
        <v>138</v>
      </c>
      <c r="D159" s="26" t="s">
        <v>139</v>
      </c>
      <c r="E159" s="26"/>
      <c r="F159" s="28"/>
      <c r="G159" s="28">
        <f>H159+I159</f>
        <v>316100</v>
      </c>
      <c r="H159" s="30">
        <f>189900+95000+7200</f>
        <v>292100</v>
      </c>
      <c r="I159" s="30">
        <f>24000</f>
        <v>24000</v>
      </c>
      <c r="J159" s="30">
        <f>I159</f>
        <v>24000</v>
      </c>
      <c r="K159" s="13"/>
      <c r="L159" s="13"/>
    </row>
    <row r="160" spans="1:12" ht="37.5">
      <c r="A160" s="17" t="s">
        <v>171</v>
      </c>
      <c r="B160" s="17" t="s">
        <v>172</v>
      </c>
      <c r="C160" s="17" t="s">
        <v>125</v>
      </c>
      <c r="D160" s="26" t="s">
        <v>173</v>
      </c>
      <c r="E160" s="26"/>
      <c r="F160" s="27"/>
      <c r="G160" s="28">
        <f>H160+I160</f>
        <v>665095</v>
      </c>
      <c r="H160" s="30">
        <v>665095</v>
      </c>
      <c r="I160" s="30"/>
      <c r="J160" s="30"/>
      <c r="K160" s="13"/>
      <c r="L160" s="13"/>
    </row>
    <row r="161" spans="1:12" ht="37.5">
      <c r="A161" s="17" t="s">
        <v>349</v>
      </c>
      <c r="B161" s="17" t="s">
        <v>350</v>
      </c>
      <c r="C161" s="37" t="s">
        <v>16</v>
      </c>
      <c r="D161" s="55" t="s">
        <v>225</v>
      </c>
      <c r="E161" s="26"/>
      <c r="F161" s="27"/>
      <c r="G161" s="28">
        <f>H161+I161</f>
        <v>244837</v>
      </c>
      <c r="H161" s="30"/>
      <c r="I161" s="30">
        <v>244837</v>
      </c>
      <c r="J161" s="30">
        <f>I161</f>
        <v>244837</v>
      </c>
      <c r="K161" s="13"/>
      <c r="L161" s="13"/>
    </row>
    <row r="162" spans="1:12" ht="54" customHeight="1">
      <c r="A162" s="17" t="s">
        <v>223</v>
      </c>
      <c r="B162" s="17" t="s">
        <v>221</v>
      </c>
      <c r="C162" s="17" t="s">
        <v>16</v>
      </c>
      <c r="D162" s="61" t="s">
        <v>222</v>
      </c>
      <c r="E162" s="26"/>
      <c r="F162" s="27"/>
      <c r="G162" s="28">
        <f>J162</f>
        <v>777120</v>
      </c>
      <c r="H162" s="30"/>
      <c r="I162" s="30">
        <f>500000+40000+237120</f>
        <v>777120</v>
      </c>
      <c r="J162" s="30">
        <f>I162</f>
        <v>777120</v>
      </c>
      <c r="K162" s="13"/>
      <c r="L162" s="13"/>
    </row>
    <row r="163" spans="1:12" ht="56.25">
      <c r="A163" s="17"/>
      <c r="B163" s="24"/>
      <c r="C163" s="24"/>
      <c r="D163" s="26"/>
      <c r="E163" s="25" t="s">
        <v>216</v>
      </c>
      <c r="F163" s="20" t="s">
        <v>215</v>
      </c>
      <c r="G163" s="21">
        <f>G165</f>
        <v>2754652</v>
      </c>
      <c r="H163" s="21">
        <f>H165</f>
        <v>2081652</v>
      </c>
      <c r="I163" s="21">
        <f>I165</f>
        <v>673000</v>
      </c>
      <c r="J163" s="32">
        <f>J165</f>
        <v>80000</v>
      </c>
      <c r="K163" s="13"/>
      <c r="L163" s="13"/>
    </row>
    <row r="164" spans="1:12" ht="56.25">
      <c r="A164" s="50" t="s">
        <v>29</v>
      </c>
      <c r="B164" s="51"/>
      <c r="C164" s="51"/>
      <c r="D164" s="25" t="s">
        <v>197</v>
      </c>
      <c r="E164" s="25"/>
      <c r="F164" s="20"/>
      <c r="G164" s="28">
        <f>G165</f>
        <v>2754652</v>
      </c>
      <c r="H164" s="28">
        <f>H165</f>
        <v>2081652</v>
      </c>
      <c r="I164" s="28">
        <f>I165</f>
        <v>673000</v>
      </c>
      <c r="J164" s="30">
        <f>J165</f>
        <v>80000</v>
      </c>
      <c r="K164" s="13"/>
      <c r="L164" s="13"/>
    </row>
    <row r="165" spans="1:12" ht="56.25">
      <c r="A165" s="17" t="s">
        <v>32</v>
      </c>
      <c r="B165" s="24"/>
      <c r="C165" s="24"/>
      <c r="D165" s="26" t="s">
        <v>197</v>
      </c>
      <c r="E165" s="26"/>
      <c r="F165" s="27"/>
      <c r="G165" s="28">
        <f>SUM(G167:G177)</f>
        <v>2754652</v>
      </c>
      <c r="H165" s="28">
        <f>SUM(H167:H177)</f>
        <v>2081652</v>
      </c>
      <c r="I165" s="28">
        <f>SUM(I167:I177)</f>
        <v>673000</v>
      </c>
      <c r="J165" s="28">
        <f>SUM(J167:J177)</f>
        <v>80000</v>
      </c>
      <c r="K165" s="28">
        <f>K167+K168+K169+K171+K172+K173+K176+K177</f>
        <v>0</v>
      </c>
      <c r="L165" s="28">
        <f>L167+L168+L169+L171+L172+L173+L176+L177</f>
        <v>0</v>
      </c>
    </row>
    <row r="166" spans="1:12" ht="18.75">
      <c r="A166" s="17"/>
      <c r="B166" s="17"/>
      <c r="C166" s="17"/>
      <c r="D166" s="26"/>
      <c r="E166" s="26" t="s">
        <v>35</v>
      </c>
      <c r="F166" s="27"/>
      <c r="G166" s="26"/>
      <c r="H166" s="30"/>
      <c r="I166" s="30"/>
      <c r="J166" s="30"/>
      <c r="K166" s="13"/>
      <c r="L166" s="13"/>
    </row>
    <row r="167" spans="1:12" ht="56.25">
      <c r="A167" s="17" t="s">
        <v>77</v>
      </c>
      <c r="B167" s="62">
        <v>3121</v>
      </c>
      <c r="C167" s="62">
        <v>1040</v>
      </c>
      <c r="D167" s="26" t="s">
        <v>78</v>
      </c>
      <c r="E167" s="26"/>
      <c r="F167" s="27"/>
      <c r="G167" s="28">
        <f>H167+I167</f>
        <v>127435</v>
      </c>
      <c r="H167" s="30">
        <v>127435</v>
      </c>
      <c r="I167" s="30"/>
      <c r="J167" s="30"/>
      <c r="K167" s="13"/>
      <c r="L167" s="13"/>
    </row>
    <row r="168" spans="1:12" ht="37.5">
      <c r="A168" s="17" t="s">
        <v>75</v>
      </c>
      <c r="B168" s="62">
        <v>3123</v>
      </c>
      <c r="C168" s="62">
        <v>1040</v>
      </c>
      <c r="D168" s="26" t="s">
        <v>74</v>
      </c>
      <c r="E168" s="73"/>
      <c r="F168" s="74"/>
      <c r="G168" s="28">
        <f>H168</f>
        <v>30400</v>
      </c>
      <c r="H168" s="30">
        <v>30400</v>
      </c>
      <c r="I168" s="30"/>
      <c r="J168" s="30"/>
      <c r="K168" s="13"/>
      <c r="L168" s="13"/>
    </row>
    <row r="169" spans="1:12" ht="75">
      <c r="A169" s="17" t="s">
        <v>76</v>
      </c>
      <c r="B169" s="62">
        <v>3131</v>
      </c>
      <c r="C169" s="62">
        <v>1040</v>
      </c>
      <c r="D169" s="26" t="s">
        <v>40</v>
      </c>
      <c r="E169" s="73"/>
      <c r="F169" s="74"/>
      <c r="G169" s="28">
        <f>H169</f>
        <v>571825</v>
      </c>
      <c r="H169" s="30">
        <v>571825</v>
      </c>
      <c r="I169" s="30"/>
      <c r="J169" s="30"/>
      <c r="K169" s="13"/>
      <c r="L169" s="13"/>
    </row>
    <row r="170" spans="1:12" ht="56.25">
      <c r="A170" s="17" t="s">
        <v>338</v>
      </c>
      <c r="B170" s="62">
        <v>3241</v>
      </c>
      <c r="C170" s="62">
        <v>1090</v>
      </c>
      <c r="D170" s="75" t="s">
        <v>339</v>
      </c>
      <c r="E170" s="73"/>
      <c r="F170" s="74"/>
      <c r="G170" s="28">
        <f>H170+I170</f>
        <v>1003598</v>
      </c>
      <c r="H170" s="30">
        <v>1003598</v>
      </c>
      <c r="I170" s="30"/>
      <c r="J170" s="30"/>
      <c r="K170" s="13"/>
      <c r="L170" s="13"/>
    </row>
    <row r="171" spans="1:12" ht="56.25">
      <c r="A171" s="17">
        <v>1115011</v>
      </c>
      <c r="B171" s="17" t="s">
        <v>41</v>
      </c>
      <c r="C171" s="17" t="s">
        <v>8</v>
      </c>
      <c r="D171" s="26" t="s">
        <v>42</v>
      </c>
      <c r="E171" s="73"/>
      <c r="F171" s="74"/>
      <c r="G171" s="28">
        <f>H171</f>
        <v>70550</v>
      </c>
      <c r="H171" s="30">
        <v>70550</v>
      </c>
      <c r="I171" s="30"/>
      <c r="J171" s="30"/>
      <c r="K171" s="13"/>
      <c r="L171" s="13"/>
    </row>
    <row r="172" spans="1:12" ht="56.25">
      <c r="A172" s="17">
        <v>1115012</v>
      </c>
      <c r="B172" s="17" t="s">
        <v>43</v>
      </c>
      <c r="C172" s="17" t="s">
        <v>8</v>
      </c>
      <c r="D172" s="26" t="s">
        <v>44</v>
      </c>
      <c r="E172" s="25"/>
      <c r="F172" s="20"/>
      <c r="G172" s="28">
        <f>H172</f>
        <v>82204</v>
      </c>
      <c r="H172" s="30">
        <v>82204</v>
      </c>
      <c r="I172" s="30"/>
      <c r="J172" s="30"/>
      <c r="K172" s="13"/>
      <c r="L172" s="13"/>
    </row>
    <row r="173" spans="1:12" ht="56.25">
      <c r="A173" s="17" t="s">
        <v>45</v>
      </c>
      <c r="B173" s="17" t="s">
        <v>46</v>
      </c>
      <c r="C173" s="17" t="s">
        <v>8</v>
      </c>
      <c r="D173" s="26" t="s">
        <v>179</v>
      </c>
      <c r="E173" s="73"/>
      <c r="F173" s="74"/>
      <c r="G173" s="28">
        <f>H173</f>
        <v>21520</v>
      </c>
      <c r="H173" s="30">
        <v>21520</v>
      </c>
      <c r="I173" s="30"/>
      <c r="J173" s="30"/>
      <c r="K173" s="13"/>
      <c r="L173" s="13"/>
    </row>
    <row r="174" spans="1:12" ht="56.25">
      <c r="A174" s="17" t="s">
        <v>340</v>
      </c>
      <c r="B174" s="17" t="s">
        <v>341</v>
      </c>
      <c r="C174" s="17" t="s">
        <v>8</v>
      </c>
      <c r="D174" s="26" t="s">
        <v>342</v>
      </c>
      <c r="E174" s="73"/>
      <c r="F174" s="74"/>
      <c r="G174" s="28">
        <f>H174</f>
        <v>10580</v>
      </c>
      <c r="H174" s="30">
        <v>10580</v>
      </c>
      <c r="I174" s="30"/>
      <c r="J174" s="30"/>
      <c r="K174" s="13"/>
      <c r="L174" s="13"/>
    </row>
    <row r="175" spans="1:12" ht="37.5">
      <c r="A175" s="17" t="s">
        <v>262</v>
      </c>
      <c r="B175" s="17" t="s">
        <v>263</v>
      </c>
      <c r="C175" s="17" t="s">
        <v>8</v>
      </c>
      <c r="D175" s="26" t="s">
        <v>264</v>
      </c>
      <c r="E175" s="73"/>
      <c r="F175" s="74"/>
      <c r="G175" s="28">
        <f>H175+I175</f>
        <v>92820</v>
      </c>
      <c r="H175" s="28">
        <v>12820</v>
      </c>
      <c r="I175" s="30">
        <v>80000</v>
      </c>
      <c r="J175" s="30">
        <f>I175</f>
        <v>80000</v>
      </c>
      <c r="K175" s="13"/>
      <c r="L175" s="13"/>
    </row>
    <row r="176" spans="1:12" ht="75">
      <c r="A176" s="17" t="s">
        <v>47</v>
      </c>
      <c r="B176" s="17" t="s">
        <v>48</v>
      </c>
      <c r="C176" s="17" t="s">
        <v>8</v>
      </c>
      <c r="D176" s="26" t="s">
        <v>49</v>
      </c>
      <c r="E176" s="73"/>
      <c r="F176" s="74"/>
      <c r="G176" s="28">
        <f>H176</f>
        <v>150720</v>
      </c>
      <c r="H176" s="30">
        <v>150720</v>
      </c>
      <c r="I176" s="30"/>
      <c r="J176" s="30"/>
      <c r="K176" s="13"/>
      <c r="L176" s="13"/>
    </row>
    <row r="177" spans="1:12" ht="216.75" customHeight="1">
      <c r="A177" s="17" t="s">
        <v>178</v>
      </c>
      <c r="B177" s="17" t="s">
        <v>175</v>
      </c>
      <c r="C177" s="17" t="s">
        <v>12</v>
      </c>
      <c r="D177" s="26" t="s">
        <v>193</v>
      </c>
      <c r="E177" s="26"/>
      <c r="F177" s="27"/>
      <c r="G177" s="28">
        <f>H177+I177</f>
        <v>593000</v>
      </c>
      <c r="H177" s="30"/>
      <c r="I177" s="30">
        <v>593000</v>
      </c>
      <c r="J177" s="30"/>
      <c r="K177" s="13"/>
      <c r="L177" s="13"/>
    </row>
    <row r="178" spans="1:12" ht="56.25">
      <c r="A178" s="17"/>
      <c r="B178" s="17"/>
      <c r="C178" s="17"/>
      <c r="D178" s="26"/>
      <c r="E178" s="25" t="s">
        <v>234</v>
      </c>
      <c r="F178" s="20" t="s">
        <v>233</v>
      </c>
      <c r="G178" s="20">
        <f>G180</f>
        <v>353870</v>
      </c>
      <c r="H178" s="20">
        <f>H180</f>
        <v>353870</v>
      </c>
      <c r="I178" s="20"/>
      <c r="J178" s="20"/>
      <c r="K178" s="13"/>
      <c r="L178" s="13"/>
    </row>
    <row r="179" spans="1:12" ht="56.25">
      <c r="A179" s="50" t="s">
        <v>100</v>
      </c>
      <c r="B179" s="24"/>
      <c r="C179" s="24"/>
      <c r="D179" s="25" t="s">
        <v>60</v>
      </c>
      <c r="E179" s="26"/>
      <c r="F179" s="27"/>
      <c r="G179" s="28">
        <f>G180</f>
        <v>353870</v>
      </c>
      <c r="H179" s="28">
        <f>H180</f>
        <v>353870</v>
      </c>
      <c r="I179" s="30"/>
      <c r="J179" s="30"/>
      <c r="K179" s="13"/>
      <c r="L179" s="13"/>
    </row>
    <row r="180" spans="1:12" ht="56.25">
      <c r="A180" s="17" t="s">
        <v>121</v>
      </c>
      <c r="B180" s="24"/>
      <c r="C180" s="24"/>
      <c r="D180" s="26" t="s">
        <v>60</v>
      </c>
      <c r="E180" s="26"/>
      <c r="F180" s="27"/>
      <c r="G180" s="28">
        <f>G182+G183</f>
        <v>353870</v>
      </c>
      <c r="H180" s="28">
        <f>H182+H183</f>
        <v>353870</v>
      </c>
      <c r="I180" s="27"/>
      <c r="J180" s="27"/>
      <c r="K180" s="67"/>
      <c r="L180" s="67"/>
    </row>
    <row r="181" spans="1:12" ht="18.75">
      <c r="A181" s="17"/>
      <c r="B181" s="24"/>
      <c r="C181" s="24"/>
      <c r="D181" s="26"/>
      <c r="E181" s="26" t="s">
        <v>35</v>
      </c>
      <c r="F181" s="27"/>
      <c r="G181" s="27"/>
      <c r="H181" s="30"/>
      <c r="I181" s="30"/>
      <c r="J181" s="30"/>
      <c r="K181" s="13"/>
      <c r="L181" s="13"/>
    </row>
    <row r="182" spans="1:12" ht="75">
      <c r="A182" s="17" t="s">
        <v>122</v>
      </c>
      <c r="B182" s="17" t="s">
        <v>120</v>
      </c>
      <c r="C182" s="17" t="s">
        <v>15</v>
      </c>
      <c r="D182" s="44" t="s">
        <v>157</v>
      </c>
      <c r="E182" s="26"/>
      <c r="F182" s="27"/>
      <c r="G182" s="28">
        <f>H182+I182</f>
        <v>353870</v>
      </c>
      <c r="H182" s="30">
        <v>353870</v>
      </c>
      <c r="I182" s="30"/>
      <c r="J182" s="30"/>
      <c r="K182" s="13"/>
      <c r="L182" s="13"/>
    </row>
    <row r="183" spans="1:12" ht="47.25" customHeight="1" hidden="1">
      <c r="A183" s="17" t="s">
        <v>103</v>
      </c>
      <c r="B183" s="17" t="s">
        <v>104</v>
      </c>
      <c r="C183" s="24" t="s">
        <v>14</v>
      </c>
      <c r="D183" s="60" t="s">
        <v>153</v>
      </c>
      <c r="E183" s="26"/>
      <c r="F183" s="27"/>
      <c r="G183" s="28">
        <f>H183+I183</f>
        <v>0</v>
      </c>
      <c r="H183" s="30"/>
      <c r="I183" s="30"/>
      <c r="J183" s="30"/>
      <c r="K183" s="13"/>
      <c r="L183" s="13"/>
    </row>
    <row r="184" spans="1:12" ht="75">
      <c r="A184" s="17"/>
      <c r="B184" s="24"/>
      <c r="C184" s="24"/>
      <c r="D184" s="26"/>
      <c r="E184" s="76" t="s">
        <v>265</v>
      </c>
      <c r="F184" s="20" t="s">
        <v>267</v>
      </c>
      <c r="G184" s="21">
        <f>G185</f>
        <v>98785177</v>
      </c>
      <c r="H184" s="21">
        <f>H185</f>
        <v>83623402</v>
      </c>
      <c r="I184" s="21">
        <f>I185</f>
        <v>15161775</v>
      </c>
      <c r="J184" s="21">
        <f>J185</f>
        <v>14481111</v>
      </c>
      <c r="K184" s="13"/>
      <c r="L184" s="77"/>
    </row>
    <row r="185" spans="1:12" ht="56.25">
      <c r="A185" s="50" t="s">
        <v>100</v>
      </c>
      <c r="B185" s="24"/>
      <c r="C185" s="24"/>
      <c r="D185" s="25" t="s">
        <v>60</v>
      </c>
      <c r="E185" s="44" t="s">
        <v>2</v>
      </c>
      <c r="F185" s="27"/>
      <c r="G185" s="28">
        <f aca="true" t="shared" si="6" ref="G185:L185">G186</f>
        <v>98785177</v>
      </c>
      <c r="H185" s="28">
        <f t="shared" si="6"/>
        <v>83623402</v>
      </c>
      <c r="I185" s="28">
        <f t="shared" si="6"/>
        <v>15161775</v>
      </c>
      <c r="J185" s="28">
        <f t="shared" si="6"/>
        <v>14481111</v>
      </c>
      <c r="K185" s="28">
        <f t="shared" si="6"/>
        <v>0</v>
      </c>
      <c r="L185" s="28">
        <f t="shared" si="6"/>
        <v>0</v>
      </c>
    </row>
    <row r="186" spans="1:12" ht="56.25">
      <c r="A186" s="17" t="s">
        <v>121</v>
      </c>
      <c r="B186" s="24"/>
      <c r="C186" s="24"/>
      <c r="D186" s="26" t="s">
        <v>60</v>
      </c>
      <c r="E186" s="44"/>
      <c r="F186" s="27"/>
      <c r="G186" s="28">
        <f>H186+I186</f>
        <v>98785177</v>
      </c>
      <c r="H186" s="30">
        <f>H188+H189+H190+H191+H192+H193+H195+H196+H197</f>
        <v>83623402</v>
      </c>
      <c r="I186" s="30">
        <f>I188+I189+I190+I191+I193+I195+I196+I197</f>
        <v>15161775</v>
      </c>
      <c r="J186" s="30">
        <f>J189+J190+J191+J193+J195+J196</f>
        <v>14481111</v>
      </c>
      <c r="K186" s="13"/>
      <c r="L186" s="13"/>
    </row>
    <row r="187" spans="1:12" ht="18.75">
      <c r="A187" s="17"/>
      <c r="B187" s="24"/>
      <c r="C187" s="24"/>
      <c r="D187" s="26"/>
      <c r="E187" s="26" t="s">
        <v>35</v>
      </c>
      <c r="F187" s="27"/>
      <c r="G187" s="27"/>
      <c r="H187" s="30"/>
      <c r="I187" s="30"/>
      <c r="J187" s="30"/>
      <c r="K187" s="13"/>
      <c r="L187" s="13"/>
    </row>
    <row r="188" spans="1:12" ht="54" customHeight="1">
      <c r="A188" s="17" t="s">
        <v>260</v>
      </c>
      <c r="B188" s="17" t="s">
        <v>258</v>
      </c>
      <c r="C188" s="62">
        <v>1090</v>
      </c>
      <c r="D188" s="26" t="s">
        <v>184</v>
      </c>
      <c r="E188" s="26"/>
      <c r="F188" s="27"/>
      <c r="G188" s="28">
        <f>H188+I188</f>
        <v>51826</v>
      </c>
      <c r="H188" s="30">
        <v>51826</v>
      </c>
      <c r="I188" s="30"/>
      <c r="J188" s="30"/>
      <c r="K188" s="13"/>
      <c r="L188" s="13"/>
    </row>
    <row r="189" spans="1:12" ht="37.5">
      <c r="A189" s="17" t="s">
        <v>159</v>
      </c>
      <c r="B189" s="17" t="s">
        <v>102</v>
      </c>
      <c r="C189" s="17" t="s">
        <v>14</v>
      </c>
      <c r="D189" s="26" t="s">
        <v>152</v>
      </c>
      <c r="E189" s="44" t="s">
        <v>2</v>
      </c>
      <c r="F189" s="27"/>
      <c r="G189" s="28">
        <f aca="true" t="shared" si="7" ref="G189:G197">H189+I189</f>
        <v>2020000</v>
      </c>
      <c r="H189" s="30">
        <v>150000</v>
      </c>
      <c r="I189" s="30">
        <f>1500000+370000</f>
        <v>1870000</v>
      </c>
      <c r="J189" s="30">
        <f>I189</f>
        <v>1870000</v>
      </c>
      <c r="K189" s="69"/>
      <c r="L189" s="13"/>
    </row>
    <row r="190" spans="1:12" ht="78" customHeight="1">
      <c r="A190" s="17" t="s">
        <v>149</v>
      </c>
      <c r="B190" s="17" t="s">
        <v>150</v>
      </c>
      <c r="C190" s="17" t="s">
        <v>14</v>
      </c>
      <c r="D190" s="44" t="s">
        <v>151</v>
      </c>
      <c r="E190" s="44"/>
      <c r="F190" s="27"/>
      <c r="G190" s="28">
        <f t="shared" si="7"/>
        <v>780000</v>
      </c>
      <c r="H190" s="30">
        <v>780000</v>
      </c>
      <c r="I190" s="30"/>
      <c r="J190" s="30"/>
      <c r="K190" s="69"/>
      <c r="L190" s="13"/>
    </row>
    <row r="191" spans="1:12" ht="68.25" customHeight="1">
      <c r="A191" s="17" t="s">
        <v>261</v>
      </c>
      <c r="B191" s="17" t="s">
        <v>259</v>
      </c>
      <c r="C191" s="17" t="s">
        <v>14</v>
      </c>
      <c r="D191" s="44" t="s">
        <v>322</v>
      </c>
      <c r="E191" s="44"/>
      <c r="F191" s="27"/>
      <c r="G191" s="28">
        <f t="shared" si="7"/>
        <v>60000</v>
      </c>
      <c r="H191" s="30">
        <v>60000</v>
      </c>
      <c r="I191" s="30"/>
      <c r="J191" s="30"/>
      <c r="K191" s="69"/>
      <c r="L191" s="13"/>
    </row>
    <row r="192" spans="1:12" ht="114.75" customHeight="1">
      <c r="A192" s="17" t="s">
        <v>319</v>
      </c>
      <c r="B192" s="17" t="s">
        <v>320</v>
      </c>
      <c r="C192" s="17" t="s">
        <v>14</v>
      </c>
      <c r="D192" s="78" t="s">
        <v>321</v>
      </c>
      <c r="E192" s="44"/>
      <c r="F192" s="27"/>
      <c r="G192" s="28">
        <f t="shared" si="7"/>
        <v>2001855</v>
      </c>
      <c r="H192" s="30">
        <v>2001855</v>
      </c>
      <c r="I192" s="30"/>
      <c r="J192" s="30"/>
      <c r="K192" s="69"/>
      <c r="L192" s="13"/>
    </row>
    <row r="193" spans="1:12" ht="37.5">
      <c r="A193" s="17" t="s">
        <v>103</v>
      </c>
      <c r="B193" s="17" t="s">
        <v>104</v>
      </c>
      <c r="C193" s="24" t="s">
        <v>14</v>
      </c>
      <c r="D193" s="60" t="s">
        <v>153</v>
      </c>
      <c r="E193" s="60" t="s">
        <v>2</v>
      </c>
      <c r="F193" s="24"/>
      <c r="G193" s="28">
        <f t="shared" si="7"/>
        <v>66194385</v>
      </c>
      <c r="H193" s="30">
        <v>65704385</v>
      </c>
      <c r="I193" s="30">
        <v>490000</v>
      </c>
      <c r="J193" s="30">
        <f>I193</f>
        <v>490000</v>
      </c>
      <c r="K193" s="69"/>
      <c r="L193" s="13"/>
    </row>
    <row r="194" spans="1:12" ht="38.25" customHeight="1" hidden="1">
      <c r="A194" s="17" t="s">
        <v>144</v>
      </c>
      <c r="B194" s="17" t="s">
        <v>85</v>
      </c>
      <c r="C194" s="17" t="s">
        <v>17</v>
      </c>
      <c r="D194" s="26" t="s">
        <v>86</v>
      </c>
      <c r="E194" s="60"/>
      <c r="F194" s="24"/>
      <c r="G194" s="28">
        <f t="shared" si="7"/>
        <v>0</v>
      </c>
      <c r="H194" s="30"/>
      <c r="I194" s="30"/>
      <c r="J194" s="30"/>
      <c r="K194" s="69"/>
      <c r="L194" s="13"/>
    </row>
    <row r="195" spans="1:12" ht="37.5">
      <c r="A195" s="17" t="s">
        <v>143</v>
      </c>
      <c r="B195" s="17" t="s">
        <v>23</v>
      </c>
      <c r="C195" s="17" t="s">
        <v>16</v>
      </c>
      <c r="D195" s="39" t="s">
        <v>154</v>
      </c>
      <c r="E195" s="60" t="s">
        <v>2</v>
      </c>
      <c r="F195" s="24"/>
      <c r="G195" s="28">
        <f t="shared" si="7"/>
        <v>5386381</v>
      </c>
      <c r="H195" s="30"/>
      <c r="I195" s="30">
        <v>5386381</v>
      </c>
      <c r="J195" s="30">
        <f>I195</f>
        <v>5386381</v>
      </c>
      <c r="K195" s="69"/>
      <c r="L195" s="13"/>
    </row>
    <row r="196" spans="1:12" ht="75">
      <c r="A196" s="17" t="s">
        <v>164</v>
      </c>
      <c r="B196" s="17" t="s">
        <v>163</v>
      </c>
      <c r="C196" s="17" t="s">
        <v>105</v>
      </c>
      <c r="D196" s="26" t="s">
        <v>167</v>
      </c>
      <c r="E196" s="60"/>
      <c r="F196" s="24"/>
      <c r="G196" s="28">
        <f t="shared" si="7"/>
        <v>21610066</v>
      </c>
      <c r="H196" s="30">
        <v>14875336</v>
      </c>
      <c r="I196" s="30">
        <v>6734730</v>
      </c>
      <c r="J196" s="30">
        <f>I196</f>
        <v>6734730</v>
      </c>
      <c r="K196" s="13"/>
      <c r="L196" s="13"/>
    </row>
    <row r="197" spans="1:12" ht="225">
      <c r="A197" s="17" t="s">
        <v>177</v>
      </c>
      <c r="B197" s="17" t="s">
        <v>175</v>
      </c>
      <c r="C197" s="17" t="s">
        <v>12</v>
      </c>
      <c r="D197" s="26" t="s">
        <v>193</v>
      </c>
      <c r="E197" s="60"/>
      <c r="F197" s="24"/>
      <c r="G197" s="28">
        <f t="shared" si="7"/>
        <v>680664</v>
      </c>
      <c r="H197" s="30"/>
      <c r="I197" s="30">
        <f>250000+130664+300000</f>
        <v>680664</v>
      </c>
      <c r="J197" s="30"/>
      <c r="K197" s="13"/>
      <c r="L197" s="13"/>
    </row>
    <row r="198" spans="1:12" s="42" customFormat="1" ht="69.75" customHeight="1">
      <c r="A198" s="17"/>
      <c r="B198" s="17"/>
      <c r="C198" s="17"/>
      <c r="D198" s="26"/>
      <c r="E198" s="25" t="s">
        <v>243</v>
      </c>
      <c r="F198" s="20" t="s">
        <v>244</v>
      </c>
      <c r="G198" s="21">
        <f>H198+I198</f>
        <v>4597960</v>
      </c>
      <c r="H198" s="21">
        <f>H199</f>
        <v>3967960</v>
      </c>
      <c r="I198" s="21">
        <f>I199</f>
        <v>630000</v>
      </c>
      <c r="J198" s="32"/>
      <c r="K198" s="41"/>
      <c r="L198" s="41"/>
    </row>
    <row r="199" spans="1:12" s="42" customFormat="1" ht="56.25">
      <c r="A199" s="50" t="s">
        <v>106</v>
      </c>
      <c r="B199" s="24"/>
      <c r="C199" s="24"/>
      <c r="D199" s="25" t="s">
        <v>60</v>
      </c>
      <c r="E199" s="26"/>
      <c r="F199" s="27"/>
      <c r="G199" s="28">
        <f>G200</f>
        <v>4597960</v>
      </c>
      <c r="H199" s="28">
        <f>H200</f>
        <v>3967960</v>
      </c>
      <c r="I199" s="28">
        <f>I200</f>
        <v>630000</v>
      </c>
      <c r="J199" s="28"/>
      <c r="K199" s="41"/>
      <c r="L199" s="41"/>
    </row>
    <row r="200" spans="1:12" s="42" customFormat="1" ht="56.25">
      <c r="A200" s="17" t="s">
        <v>121</v>
      </c>
      <c r="B200" s="24"/>
      <c r="C200" s="24"/>
      <c r="D200" s="26" t="s">
        <v>60</v>
      </c>
      <c r="E200" s="26"/>
      <c r="F200" s="27"/>
      <c r="G200" s="28">
        <f>G202+G203</f>
        <v>4597960</v>
      </c>
      <c r="H200" s="28">
        <f>H202+H203</f>
        <v>3967960</v>
      </c>
      <c r="I200" s="28">
        <f>I202+I203</f>
        <v>630000</v>
      </c>
      <c r="J200" s="28"/>
      <c r="K200" s="41"/>
      <c r="L200" s="41"/>
    </row>
    <row r="201" spans="1:12" s="42" customFormat="1" ht="30" customHeight="1">
      <c r="A201" s="17"/>
      <c r="B201" s="17"/>
      <c r="C201" s="17"/>
      <c r="D201" s="26"/>
      <c r="E201" s="26" t="s">
        <v>35</v>
      </c>
      <c r="F201" s="20"/>
      <c r="G201" s="27"/>
      <c r="H201" s="30"/>
      <c r="I201" s="30"/>
      <c r="J201" s="30"/>
      <c r="K201" s="41"/>
      <c r="L201" s="41"/>
    </row>
    <row r="202" spans="1:12" s="42" customFormat="1" ht="48" customHeight="1">
      <c r="A202" s="17" t="s">
        <v>103</v>
      </c>
      <c r="B202" s="17" t="s">
        <v>104</v>
      </c>
      <c r="C202" s="24" t="s">
        <v>14</v>
      </c>
      <c r="D202" s="60" t="s">
        <v>153</v>
      </c>
      <c r="E202" s="26"/>
      <c r="F202" s="27"/>
      <c r="G202" s="28">
        <f>H202+I202</f>
        <v>3967960</v>
      </c>
      <c r="H202" s="30">
        <v>3967960</v>
      </c>
      <c r="I202" s="30"/>
      <c r="J202" s="30"/>
      <c r="K202" s="41"/>
      <c r="L202" s="41"/>
    </row>
    <row r="203" spans="1:12" s="42" customFormat="1" ht="76.5" customHeight="1">
      <c r="A203" s="17" t="s">
        <v>108</v>
      </c>
      <c r="B203" s="17" t="s">
        <v>107</v>
      </c>
      <c r="C203" s="17" t="s">
        <v>98</v>
      </c>
      <c r="D203" s="26" t="s">
        <v>99</v>
      </c>
      <c r="E203" s="26"/>
      <c r="F203" s="27"/>
      <c r="G203" s="28">
        <f>H203+I203</f>
        <v>630000</v>
      </c>
      <c r="H203" s="30"/>
      <c r="I203" s="30">
        <v>630000</v>
      </c>
      <c r="J203" s="30"/>
      <c r="K203" s="41"/>
      <c r="L203" s="41"/>
    </row>
    <row r="204" spans="1:12" s="80" customFormat="1" ht="86.25" customHeight="1">
      <c r="A204" s="17"/>
      <c r="B204" s="17"/>
      <c r="C204" s="17"/>
      <c r="D204" s="26"/>
      <c r="E204" s="76" t="s">
        <v>329</v>
      </c>
      <c r="F204" s="20" t="s">
        <v>330</v>
      </c>
      <c r="G204" s="21">
        <f>H204+I204</f>
        <v>262000</v>
      </c>
      <c r="H204" s="32"/>
      <c r="I204" s="32">
        <f>I205</f>
        <v>262000</v>
      </c>
      <c r="J204" s="32"/>
      <c r="K204" s="79"/>
      <c r="L204" s="79"/>
    </row>
    <row r="205" spans="1:12" s="80" customFormat="1" ht="56.25">
      <c r="A205" s="50" t="s">
        <v>100</v>
      </c>
      <c r="B205" s="24"/>
      <c r="C205" s="24"/>
      <c r="D205" s="25" t="s">
        <v>60</v>
      </c>
      <c r="E205" s="76"/>
      <c r="F205" s="20"/>
      <c r="G205" s="28">
        <f>G206</f>
        <v>262000</v>
      </c>
      <c r="H205" s="28"/>
      <c r="I205" s="28">
        <f>I206</f>
        <v>262000</v>
      </c>
      <c r="J205" s="30"/>
      <c r="K205" s="79"/>
      <c r="L205" s="79"/>
    </row>
    <row r="206" spans="1:12" s="80" customFormat="1" ht="56.25">
      <c r="A206" s="17" t="s">
        <v>121</v>
      </c>
      <c r="B206" s="24"/>
      <c r="C206" s="24"/>
      <c r="D206" s="26" t="s">
        <v>60</v>
      </c>
      <c r="E206" s="76"/>
      <c r="F206" s="20"/>
      <c r="G206" s="28">
        <f>G208</f>
        <v>262000</v>
      </c>
      <c r="H206" s="28"/>
      <c r="I206" s="28">
        <f>I208</f>
        <v>262000</v>
      </c>
      <c r="J206" s="30"/>
      <c r="K206" s="79"/>
      <c r="L206" s="79"/>
    </row>
    <row r="207" spans="1:12" s="42" customFormat="1" ht="18.75">
      <c r="A207" s="17"/>
      <c r="B207" s="17"/>
      <c r="C207" s="17"/>
      <c r="D207" s="26"/>
      <c r="E207" s="26" t="s">
        <v>35</v>
      </c>
      <c r="F207" s="27"/>
      <c r="G207" s="26"/>
      <c r="H207" s="30"/>
      <c r="I207" s="30"/>
      <c r="J207" s="30"/>
      <c r="K207" s="41"/>
      <c r="L207" s="41"/>
    </row>
    <row r="208" spans="1:12" s="80" customFormat="1" ht="238.5" customHeight="1">
      <c r="A208" s="17" t="s">
        <v>177</v>
      </c>
      <c r="B208" s="17" t="s">
        <v>175</v>
      </c>
      <c r="C208" s="17" t="s">
        <v>12</v>
      </c>
      <c r="D208" s="26" t="s">
        <v>193</v>
      </c>
      <c r="E208" s="44"/>
      <c r="F208" s="27"/>
      <c r="G208" s="28">
        <f>H208+I208</f>
        <v>262000</v>
      </c>
      <c r="H208" s="30"/>
      <c r="I208" s="30">
        <v>262000</v>
      </c>
      <c r="J208" s="30"/>
      <c r="K208" s="79"/>
      <c r="L208" s="79"/>
    </row>
    <row r="209" spans="1:12" s="80" customFormat="1" ht="105.75" customHeight="1">
      <c r="A209" s="17"/>
      <c r="B209" s="17"/>
      <c r="C209" s="17"/>
      <c r="D209" s="26"/>
      <c r="E209" s="25" t="s">
        <v>293</v>
      </c>
      <c r="F209" s="20" t="s">
        <v>266</v>
      </c>
      <c r="G209" s="21">
        <f>H209+I209</f>
        <v>500000</v>
      </c>
      <c r="H209" s="32">
        <f>H210</f>
        <v>500000</v>
      </c>
      <c r="I209" s="32"/>
      <c r="J209" s="32"/>
      <c r="K209" s="79"/>
      <c r="L209" s="79"/>
    </row>
    <row r="210" spans="1:12" s="42" customFormat="1" ht="60.75" customHeight="1">
      <c r="A210" s="50" t="s">
        <v>106</v>
      </c>
      <c r="B210" s="24"/>
      <c r="C210" s="24"/>
      <c r="D210" s="25" t="s">
        <v>60</v>
      </c>
      <c r="E210" s="26"/>
      <c r="F210" s="27"/>
      <c r="G210" s="28">
        <f>H210+I210</f>
        <v>500000</v>
      </c>
      <c r="H210" s="30">
        <f>H211</f>
        <v>500000</v>
      </c>
      <c r="I210" s="30"/>
      <c r="J210" s="30"/>
      <c r="K210" s="41"/>
      <c r="L210" s="41"/>
    </row>
    <row r="211" spans="1:12" s="42" customFormat="1" ht="63.75" customHeight="1">
      <c r="A211" s="17" t="s">
        <v>121</v>
      </c>
      <c r="B211" s="24"/>
      <c r="C211" s="24"/>
      <c r="D211" s="26" t="s">
        <v>60</v>
      </c>
      <c r="E211" s="26"/>
      <c r="F211" s="27"/>
      <c r="G211" s="28">
        <f>G213</f>
        <v>500000</v>
      </c>
      <c r="H211" s="30">
        <f>H213</f>
        <v>500000</v>
      </c>
      <c r="I211" s="30"/>
      <c r="J211" s="30"/>
      <c r="K211" s="41"/>
      <c r="L211" s="41"/>
    </row>
    <row r="212" spans="1:12" s="80" customFormat="1" ht="33" customHeight="1">
      <c r="A212" s="17"/>
      <c r="B212" s="17"/>
      <c r="C212" s="17"/>
      <c r="D212" s="26"/>
      <c r="E212" s="26" t="s">
        <v>35</v>
      </c>
      <c r="F212" s="27"/>
      <c r="G212" s="26"/>
      <c r="H212" s="30"/>
      <c r="I212" s="30"/>
      <c r="J212" s="30"/>
      <c r="K212" s="79"/>
      <c r="L212" s="79"/>
    </row>
    <row r="213" spans="1:12" s="80" customFormat="1" ht="46.5" customHeight="1">
      <c r="A213" s="17" t="s">
        <v>353</v>
      </c>
      <c r="B213" s="17" t="s">
        <v>160</v>
      </c>
      <c r="C213" s="17" t="s">
        <v>161</v>
      </c>
      <c r="D213" s="26" t="s">
        <v>162</v>
      </c>
      <c r="E213" s="44"/>
      <c r="F213" s="27"/>
      <c r="G213" s="28">
        <f>H213+I213</f>
        <v>500000</v>
      </c>
      <c r="H213" s="30">
        <v>500000</v>
      </c>
      <c r="I213" s="30"/>
      <c r="J213" s="30"/>
      <c r="K213" s="79"/>
      <c r="L213" s="79"/>
    </row>
    <row r="214" spans="1:12" s="80" customFormat="1" ht="96.75" customHeight="1">
      <c r="A214" s="17"/>
      <c r="B214" s="17"/>
      <c r="C214" s="17"/>
      <c r="D214" s="26"/>
      <c r="E214" s="25" t="s">
        <v>323</v>
      </c>
      <c r="F214" s="20" t="s">
        <v>324</v>
      </c>
      <c r="G214" s="21">
        <f>H214+I214</f>
        <v>150000</v>
      </c>
      <c r="H214" s="32"/>
      <c r="I214" s="32">
        <f>I215</f>
        <v>150000</v>
      </c>
      <c r="J214" s="32"/>
      <c r="K214" s="79"/>
      <c r="L214" s="79"/>
    </row>
    <row r="215" spans="1:12" s="80" customFormat="1" ht="76.5" customHeight="1">
      <c r="A215" s="50" t="s">
        <v>106</v>
      </c>
      <c r="B215" s="24"/>
      <c r="C215" s="24"/>
      <c r="D215" s="25" t="s">
        <v>60</v>
      </c>
      <c r="E215" s="26"/>
      <c r="F215" s="27"/>
      <c r="G215" s="28">
        <f>H215+I215</f>
        <v>150000</v>
      </c>
      <c r="H215" s="30"/>
      <c r="I215" s="30">
        <f>I216</f>
        <v>150000</v>
      </c>
      <c r="J215" s="30"/>
      <c r="K215" s="79"/>
      <c r="L215" s="79"/>
    </row>
    <row r="216" spans="1:12" s="80" customFormat="1" ht="75" customHeight="1">
      <c r="A216" s="17" t="s">
        <v>121</v>
      </c>
      <c r="B216" s="24"/>
      <c r="C216" s="24"/>
      <c r="D216" s="26" t="s">
        <v>60</v>
      </c>
      <c r="E216" s="26"/>
      <c r="F216" s="27"/>
      <c r="G216" s="28">
        <f>H216+I216</f>
        <v>150000</v>
      </c>
      <c r="H216" s="30"/>
      <c r="I216" s="30">
        <f>I218</f>
        <v>150000</v>
      </c>
      <c r="J216" s="30"/>
      <c r="K216" s="79"/>
      <c r="L216" s="79"/>
    </row>
    <row r="217" spans="1:12" s="80" customFormat="1" ht="30.75" customHeight="1">
      <c r="A217" s="17"/>
      <c r="B217" s="17"/>
      <c r="C217" s="17"/>
      <c r="D217" s="26"/>
      <c r="E217" s="26" t="s">
        <v>35</v>
      </c>
      <c r="F217" s="27"/>
      <c r="G217" s="81"/>
      <c r="H217" s="30"/>
      <c r="I217" s="30"/>
      <c r="J217" s="30"/>
      <c r="K217" s="79"/>
      <c r="L217" s="79"/>
    </row>
    <row r="218" spans="1:12" s="80" customFormat="1" ht="219" customHeight="1">
      <c r="A218" s="17" t="s">
        <v>177</v>
      </c>
      <c r="B218" s="17" t="s">
        <v>175</v>
      </c>
      <c r="C218" s="17" t="s">
        <v>12</v>
      </c>
      <c r="D218" s="26" t="s">
        <v>193</v>
      </c>
      <c r="E218" s="44"/>
      <c r="F218" s="27"/>
      <c r="G218" s="28">
        <f>H218+I218</f>
        <v>150000</v>
      </c>
      <c r="H218" s="30"/>
      <c r="I218" s="30">
        <v>150000</v>
      </c>
      <c r="J218" s="30"/>
      <c r="K218" s="79"/>
      <c r="L218" s="79"/>
    </row>
    <row r="219" spans="1:12" s="80" customFormat="1" ht="99" customHeight="1">
      <c r="A219" s="17"/>
      <c r="B219" s="17"/>
      <c r="C219" s="17"/>
      <c r="D219" s="25"/>
      <c r="E219" s="76" t="s">
        <v>325</v>
      </c>
      <c r="F219" s="20" t="s">
        <v>326</v>
      </c>
      <c r="G219" s="21">
        <f>G220</f>
        <v>2700000</v>
      </c>
      <c r="H219" s="21"/>
      <c r="I219" s="21">
        <f>I220</f>
        <v>2700000</v>
      </c>
      <c r="J219" s="21">
        <f>J220</f>
        <v>1350000</v>
      </c>
      <c r="K219" s="82" t="e">
        <f>#REF!</f>
        <v>#REF!</v>
      </c>
      <c r="L219" s="82" t="e">
        <f>#REF!</f>
        <v>#REF!</v>
      </c>
    </row>
    <row r="220" spans="1:12" s="80" customFormat="1" ht="65.25" customHeight="1">
      <c r="A220" s="17"/>
      <c r="B220" s="17"/>
      <c r="C220" s="17"/>
      <c r="D220" s="25" t="s">
        <v>60</v>
      </c>
      <c r="E220" s="26"/>
      <c r="F220" s="27"/>
      <c r="G220" s="28">
        <f>G221</f>
        <v>2700000</v>
      </c>
      <c r="H220" s="30"/>
      <c r="I220" s="30">
        <f>I221</f>
        <v>2700000</v>
      </c>
      <c r="J220" s="30">
        <f>J221</f>
        <v>1350000</v>
      </c>
      <c r="K220" s="79"/>
      <c r="L220" s="79"/>
    </row>
    <row r="221" spans="1:12" s="80" customFormat="1" ht="72.75" customHeight="1">
      <c r="A221" s="17"/>
      <c r="B221" s="17"/>
      <c r="C221" s="17"/>
      <c r="D221" s="26" t="s">
        <v>60</v>
      </c>
      <c r="E221" s="26"/>
      <c r="F221" s="27"/>
      <c r="G221" s="28">
        <f>H221+I221</f>
        <v>2700000</v>
      </c>
      <c r="H221" s="30"/>
      <c r="I221" s="30">
        <f>I223+I224+I225</f>
        <v>2700000</v>
      </c>
      <c r="J221" s="30">
        <f>J223+J224</f>
        <v>1350000</v>
      </c>
      <c r="K221" s="79"/>
      <c r="L221" s="79"/>
    </row>
    <row r="222" spans="1:12" s="80" customFormat="1" ht="27.75" customHeight="1">
      <c r="A222" s="17"/>
      <c r="B222" s="17"/>
      <c r="C222" s="17"/>
      <c r="D222" s="26"/>
      <c r="E222" s="44" t="s">
        <v>35</v>
      </c>
      <c r="F222" s="27"/>
      <c r="G222" s="28"/>
      <c r="H222" s="30"/>
      <c r="I222" s="30"/>
      <c r="J222" s="30"/>
      <c r="K222" s="79"/>
      <c r="L222" s="79"/>
    </row>
    <row r="223" spans="1:12" s="80" customFormat="1" ht="60.75" customHeight="1">
      <c r="A223" s="17" t="s">
        <v>159</v>
      </c>
      <c r="B223" s="17" t="s">
        <v>102</v>
      </c>
      <c r="C223" s="17" t="s">
        <v>14</v>
      </c>
      <c r="D223" s="26" t="s">
        <v>155</v>
      </c>
      <c r="E223" s="44"/>
      <c r="F223" s="27"/>
      <c r="G223" s="28">
        <f>H223+I223</f>
        <v>1500000</v>
      </c>
      <c r="H223" s="30"/>
      <c r="I223" s="30">
        <v>1500000</v>
      </c>
      <c r="J223" s="30">
        <v>150000</v>
      </c>
      <c r="K223" s="79"/>
      <c r="L223" s="79"/>
    </row>
    <row r="224" spans="1:12" s="80" customFormat="1" ht="60.75" customHeight="1">
      <c r="A224" s="17" t="s">
        <v>149</v>
      </c>
      <c r="B224" s="17" t="s">
        <v>150</v>
      </c>
      <c r="C224" s="17" t="s">
        <v>14</v>
      </c>
      <c r="D224" s="44" t="s">
        <v>151</v>
      </c>
      <c r="E224" s="44"/>
      <c r="F224" s="27"/>
      <c r="G224" s="28">
        <f>H224+I224</f>
        <v>1200000</v>
      </c>
      <c r="H224" s="30"/>
      <c r="I224" s="30">
        <v>1200000</v>
      </c>
      <c r="J224" s="30">
        <v>1200000</v>
      </c>
      <c r="K224" s="79"/>
      <c r="L224" s="79"/>
    </row>
    <row r="225" spans="1:12" s="80" customFormat="1" ht="208.5" customHeight="1" hidden="1">
      <c r="A225" s="17" t="s">
        <v>177</v>
      </c>
      <c r="B225" s="17" t="s">
        <v>175</v>
      </c>
      <c r="C225" s="17" t="s">
        <v>12</v>
      </c>
      <c r="D225" s="26" t="s">
        <v>193</v>
      </c>
      <c r="E225" s="44"/>
      <c r="F225" s="27"/>
      <c r="G225" s="28">
        <f>H225+I225</f>
        <v>0</v>
      </c>
      <c r="H225" s="30"/>
      <c r="I225" s="30"/>
      <c r="J225" s="30"/>
      <c r="K225" s="79"/>
      <c r="L225" s="79"/>
    </row>
    <row r="226" spans="1:12" s="80" customFormat="1" ht="92.25" customHeight="1">
      <c r="A226" s="17"/>
      <c r="B226" s="17"/>
      <c r="C226" s="17"/>
      <c r="D226" s="26"/>
      <c r="E226" s="76" t="s">
        <v>331</v>
      </c>
      <c r="F226" s="20" t="s">
        <v>332</v>
      </c>
      <c r="G226" s="21">
        <f>G227</f>
        <v>15367016</v>
      </c>
      <c r="H226" s="21">
        <f>H227</f>
        <v>992684</v>
      </c>
      <c r="I226" s="21">
        <f>I227</f>
        <v>14374332</v>
      </c>
      <c r="J226" s="21">
        <f>J227</f>
        <v>14374332</v>
      </c>
      <c r="K226" s="79"/>
      <c r="L226" s="79"/>
    </row>
    <row r="227" spans="1:12" s="80" customFormat="1" ht="85.5" customHeight="1">
      <c r="A227" s="50" t="s">
        <v>100</v>
      </c>
      <c r="B227" s="24"/>
      <c r="C227" s="24"/>
      <c r="D227" s="25" t="s">
        <v>60</v>
      </c>
      <c r="E227" s="44"/>
      <c r="F227" s="27"/>
      <c r="G227" s="28">
        <f>H227+I227</f>
        <v>15367016</v>
      </c>
      <c r="H227" s="28">
        <f>H230+H231</f>
        <v>992684</v>
      </c>
      <c r="I227" s="28">
        <f>I230+I231</f>
        <v>14374332</v>
      </c>
      <c r="J227" s="28">
        <f>J230+J231</f>
        <v>14374332</v>
      </c>
      <c r="K227" s="79"/>
      <c r="L227" s="79"/>
    </row>
    <row r="228" spans="1:12" s="80" customFormat="1" ht="68.25" customHeight="1">
      <c r="A228" s="17" t="s">
        <v>121</v>
      </c>
      <c r="B228" s="24"/>
      <c r="C228" s="24"/>
      <c r="D228" s="26" t="s">
        <v>60</v>
      </c>
      <c r="E228" s="44"/>
      <c r="F228" s="27"/>
      <c r="G228" s="28">
        <f>G230+G231</f>
        <v>15367016</v>
      </c>
      <c r="H228" s="28">
        <f>H230+H231</f>
        <v>992684</v>
      </c>
      <c r="I228" s="28">
        <f>I230+I231</f>
        <v>14374332</v>
      </c>
      <c r="J228" s="28">
        <f>J230+J231</f>
        <v>14374332</v>
      </c>
      <c r="K228" s="79"/>
      <c r="L228" s="79"/>
    </row>
    <row r="229" spans="1:12" s="80" customFormat="1" ht="27.75" customHeight="1">
      <c r="A229" s="17"/>
      <c r="B229" s="17"/>
      <c r="C229" s="17"/>
      <c r="D229" s="26"/>
      <c r="E229" s="44" t="s">
        <v>35</v>
      </c>
      <c r="F229" s="27"/>
      <c r="G229" s="28"/>
      <c r="H229" s="30"/>
      <c r="I229" s="30"/>
      <c r="J229" s="30"/>
      <c r="K229" s="79"/>
      <c r="L229" s="79"/>
    </row>
    <row r="230" spans="1:12" s="80" customFormat="1" ht="48.75" customHeight="1">
      <c r="A230" s="17" t="s">
        <v>246</v>
      </c>
      <c r="B230" s="17" t="s">
        <v>92</v>
      </c>
      <c r="C230" s="17" t="s">
        <v>12</v>
      </c>
      <c r="D230" s="26" t="s">
        <v>166</v>
      </c>
      <c r="E230" s="44"/>
      <c r="F230" s="27"/>
      <c r="G230" s="28">
        <f>I230</f>
        <v>14374332</v>
      </c>
      <c r="H230" s="30"/>
      <c r="I230" s="30">
        <f>J230</f>
        <v>14374332</v>
      </c>
      <c r="J230" s="30">
        <f>15179886-805554</f>
        <v>14374332</v>
      </c>
      <c r="K230" s="79"/>
      <c r="L230" s="79"/>
    </row>
    <row r="231" spans="1:12" s="80" customFormat="1" ht="57" customHeight="1">
      <c r="A231" s="17" t="s">
        <v>284</v>
      </c>
      <c r="B231" s="17" t="s">
        <v>285</v>
      </c>
      <c r="C231" s="17" t="s">
        <v>12</v>
      </c>
      <c r="D231" s="26" t="s">
        <v>286</v>
      </c>
      <c r="E231" s="44"/>
      <c r="F231" s="27"/>
      <c r="G231" s="28">
        <f>H231+I231</f>
        <v>992684</v>
      </c>
      <c r="H231" s="30">
        <v>992684</v>
      </c>
      <c r="I231" s="30"/>
      <c r="J231" s="30"/>
      <c r="K231" s="79"/>
      <c r="L231" s="79"/>
    </row>
    <row r="232" spans="1:12" s="80" customFormat="1" ht="91.5" customHeight="1" hidden="1">
      <c r="A232" s="17"/>
      <c r="B232" s="17"/>
      <c r="C232" s="17"/>
      <c r="D232" s="26"/>
      <c r="E232" s="76" t="s">
        <v>276</v>
      </c>
      <c r="F232" s="20" t="s">
        <v>277</v>
      </c>
      <c r="G232" s="83">
        <f>G233</f>
        <v>0</v>
      </c>
      <c r="H232" s="83"/>
      <c r="I232" s="83">
        <f>I233</f>
        <v>0</v>
      </c>
      <c r="J232" s="83">
        <f>J233</f>
        <v>0</v>
      </c>
      <c r="K232" s="79"/>
      <c r="L232" s="79"/>
    </row>
    <row r="233" spans="1:12" s="80" customFormat="1" ht="87" customHeight="1" hidden="1">
      <c r="A233" s="23" t="s">
        <v>67</v>
      </c>
      <c r="B233" s="17"/>
      <c r="C233" s="17"/>
      <c r="D233" s="25" t="s">
        <v>19</v>
      </c>
      <c r="E233" s="76"/>
      <c r="F233" s="20"/>
      <c r="G233" s="28">
        <f>G234</f>
        <v>0</v>
      </c>
      <c r="H233" s="30"/>
      <c r="I233" s="28">
        <f>I234</f>
        <v>0</v>
      </c>
      <c r="J233" s="28">
        <f>J234</f>
        <v>0</v>
      </c>
      <c r="K233" s="79"/>
      <c r="L233" s="79"/>
    </row>
    <row r="234" spans="1:12" s="80" customFormat="1" ht="78.75" customHeight="1" hidden="1">
      <c r="A234" s="29" t="s">
        <v>73</v>
      </c>
      <c r="B234" s="17"/>
      <c r="C234" s="17"/>
      <c r="D234" s="26" t="s">
        <v>19</v>
      </c>
      <c r="E234" s="26"/>
      <c r="F234" s="27"/>
      <c r="G234" s="28">
        <f>G236</f>
        <v>0</v>
      </c>
      <c r="H234" s="30"/>
      <c r="I234" s="30">
        <f>I236</f>
        <v>0</v>
      </c>
      <c r="J234" s="30">
        <f>J236</f>
        <v>0</v>
      </c>
      <c r="K234" s="79"/>
      <c r="L234" s="79"/>
    </row>
    <row r="235" spans="1:12" s="80" customFormat="1" ht="33.75" customHeight="1" hidden="1">
      <c r="A235" s="17"/>
      <c r="B235" s="17"/>
      <c r="C235" s="17"/>
      <c r="D235" s="26"/>
      <c r="E235" s="44" t="s">
        <v>35</v>
      </c>
      <c r="F235" s="27"/>
      <c r="G235" s="28"/>
      <c r="H235" s="30"/>
      <c r="I235" s="30"/>
      <c r="J235" s="30"/>
      <c r="K235" s="79"/>
      <c r="L235" s="79"/>
    </row>
    <row r="236" spans="1:12" s="80" customFormat="1" ht="86.25" customHeight="1" hidden="1">
      <c r="A236" s="17" t="s">
        <v>280</v>
      </c>
      <c r="B236" s="17" t="s">
        <v>278</v>
      </c>
      <c r="C236" s="17" t="s">
        <v>16</v>
      </c>
      <c r="D236" s="26" t="s">
        <v>279</v>
      </c>
      <c r="E236" s="26"/>
      <c r="F236" s="27"/>
      <c r="G236" s="28">
        <f>I236</f>
        <v>0</v>
      </c>
      <c r="H236" s="30"/>
      <c r="I236" s="30"/>
      <c r="J236" s="30"/>
      <c r="K236" s="79"/>
      <c r="L236" s="79"/>
    </row>
    <row r="237" spans="1:12" s="80" customFormat="1" ht="75">
      <c r="A237" s="17"/>
      <c r="B237" s="17"/>
      <c r="C237" s="17"/>
      <c r="D237" s="26"/>
      <c r="E237" s="25" t="s">
        <v>219</v>
      </c>
      <c r="F237" s="20" t="s">
        <v>220</v>
      </c>
      <c r="G237" s="21">
        <f>G252+G238+G248+G245</f>
        <v>4102860</v>
      </c>
      <c r="H237" s="21">
        <f>H252+H238+H248+H245</f>
        <v>3250957</v>
      </c>
      <c r="I237" s="21">
        <f>I252+I238+I248+I245</f>
        <v>851903</v>
      </c>
      <c r="J237" s="21">
        <f>J252+J238+J248+J245</f>
        <v>851903</v>
      </c>
      <c r="K237" s="79"/>
      <c r="L237" s="79"/>
    </row>
    <row r="238" spans="1:14" s="42" customFormat="1" ht="37.5">
      <c r="A238" s="50" t="s">
        <v>93</v>
      </c>
      <c r="B238" s="51"/>
      <c r="C238" s="51"/>
      <c r="D238" s="25" t="s">
        <v>0</v>
      </c>
      <c r="E238" s="25"/>
      <c r="F238" s="20"/>
      <c r="G238" s="28">
        <f>G239</f>
        <v>2274105</v>
      </c>
      <c r="H238" s="28">
        <f>H239</f>
        <v>2124105</v>
      </c>
      <c r="I238" s="28">
        <f>I239</f>
        <v>150000</v>
      </c>
      <c r="J238" s="28">
        <f>J239</f>
        <v>150000</v>
      </c>
      <c r="K238" s="41"/>
      <c r="L238" s="41"/>
      <c r="N238" s="49"/>
    </row>
    <row r="239" spans="1:14" s="42" customFormat="1" ht="48.75" customHeight="1">
      <c r="A239" s="17" t="s">
        <v>93</v>
      </c>
      <c r="B239" s="24"/>
      <c r="C239" s="24"/>
      <c r="D239" s="26" t="s">
        <v>0</v>
      </c>
      <c r="E239" s="26"/>
      <c r="F239" s="27"/>
      <c r="G239" s="28">
        <f>SUM(G241:G244)</f>
        <v>2274105</v>
      </c>
      <c r="H239" s="28">
        <f>SUM(H241:H244)</f>
        <v>2124105</v>
      </c>
      <c r="I239" s="28">
        <f>SUM(I241:I244)</f>
        <v>150000</v>
      </c>
      <c r="J239" s="28">
        <f>SUM(J241:J244)</f>
        <v>150000</v>
      </c>
      <c r="K239" s="43"/>
      <c r="L239" s="43"/>
      <c r="N239" s="49"/>
    </row>
    <row r="240" spans="1:12" s="80" customFormat="1" ht="24" customHeight="1">
      <c r="A240" s="17"/>
      <c r="B240" s="17"/>
      <c r="C240" s="17"/>
      <c r="D240" s="26"/>
      <c r="E240" s="44" t="s">
        <v>35</v>
      </c>
      <c r="F240" s="27"/>
      <c r="G240" s="28"/>
      <c r="H240" s="30"/>
      <c r="I240" s="30"/>
      <c r="J240" s="30"/>
      <c r="K240" s="79"/>
      <c r="L240" s="79"/>
    </row>
    <row r="241" spans="1:13" s="42" customFormat="1" ht="23.25" customHeight="1">
      <c r="A241" s="17" t="s">
        <v>94</v>
      </c>
      <c r="B241" s="17" t="s">
        <v>37</v>
      </c>
      <c r="C241" s="17" t="s">
        <v>3</v>
      </c>
      <c r="D241" s="26" t="s">
        <v>96</v>
      </c>
      <c r="E241" s="26"/>
      <c r="F241" s="27"/>
      <c r="G241" s="28">
        <f>H241+I241</f>
        <v>854000</v>
      </c>
      <c r="H241" s="30">
        <f>249000+296000+124000+185000</f>
        <v>854000</v>
      </c>
      <c r="I241" s="30"/>
      <c r="J241" s="30"/>
      <c r="K241" s="41"/>
      <c r="L241" s="41"/>
      <c r="M241" s="49"/>
    </row>
    <row r="242" spans="1:13" s="42" customFormat="1" ht="120.75" customHeight="1">
      <c r="A242" s="37" t="s">
        <v>95</v>
      </c>
      <c r="B242" s="38">
        <v>1020</v>
      </c>
      <c r="C242" s="37" t="s">
        <v>4</v>
      </c>
      <c r="D242" s="44" t="s">
        <v>24</v>
      </c>
      <c r="E242" s="26"/>
      <c r="F242" s="27"/>
      <c r="G242" s="28">
        <f>H242+I242</f>
        <v>1145442</v>
      </c>
      <c r="H242" s="30">
        <f>178725+659717+57000+100000</f>
        <v>995442</v>
      </c>
      <c r="I242" s="30">
        <v>150000</v>
      </c>
      <c r="J242" s="30">
        <f>I242</f>
        <v>150000</v>
      </c>
      <c r="K242" s="53"/>
      <c r="L242" s="41"/>
      <c r="M242" s="49"/>
    </row>
    <row r="243" spans="1:12" s="42" customFormat="1" ht="87.75" customHeight="1">
      <c r="A243" s="37" t="s">
        <v>141</v>
      </c>
      <c r="B243" s="38">
        <v>1090</v>
      </c>
      <c r="C243" s="37" t="s">
        <v>5</v>
      </c>
      <c r="D243" s="44" t="s">
        <v>22</v>
      </c>
      <c r="E243" s="26"/>
      <c r="F243" s="27"/>
      <c r="G243" s="28">
        <f>H243+I243</f>
        <v>250563</v>
      </c>
      <c r="H243" s="30">
        <f>150000+36000+2070+6500+11433+38000+6560</f>
        <v>250563</v>
      </c>
      <c r="I243" s="30"/>
      <c r="J243" s="30"/>
      <c r="K243" s="41"/>
      <c r="L243" s="41"/>
    </row>
    <row r="244" spans="1:12" s="42" customFormat="1" ht="37.5">
      <c r="A244" s="29" t="s">
        <v>185</v>
      </c>
      <c r="B244" s="54">
        <v>1161</v>
      </c>
      <c r="C244" s="29" t="s">
        <v>6</v>
      </c>
      <c r="D244" s="55" t="s">
        <v>186</v>
      </c>
      <c r="E244" s="26"/>
      <c r="F244" s="27"/>
      <c r="G244" s="28">
        <f>H244+I244</f>
        <v>24100</v>
      </c>
      <c r="H244" s="30">
        <f>7000+1000+3300+12800</f>
        <v>24100</v>
      </c>
      <c r="I244" s="30"/>
      <c r="J244" s="30"/>
      <c r="K244" s="41"/>
      <c r="L244" s="41"/>
    </row>
    <row r="245" spans="1:12" s="42" customFormat="1" ht="49.5" customHeight="1">
      <c r="A245" s="50" t="s">
        <v>62</v>
      </c>
      <c r="B245" s="51"/>
      <c r="C245" s="51"/>
      <c r="D245" s="25" t="s">
        <v>25</v>
      </c>
      <c r="E245" s="25"/>
      <c r="F245" s="20"/>
      <c r="G245" s="21">
        <f>G246</f>
        <v>233333</v>
      </c>
      <c r="H245" s="32"/>
      <c r="I245" s="32">
        <f>I246</f>
        <v>233333</v>
      </c>
      <c r="J245" s="32">
        <f>J246</f>
        <v>233333</v>
      </c>
      <c r="K245" s="41"/>
      <c r="L245" s="41"/>
    </row>
    <row r="246" spans="1:12" s="42" customFormat="1" ht="58.5" customHeight="1">
      <c r="A246" s="17" t="s">
        <v>63</v>
      </c>
      <c r="B246" s="24"/>
      <c r="C246" s="24"/>
      <c r="D246" s="26" t="s">
        <v>25</v>
      </c>
      <c r="E246" s="26"/>
      <c r="F246" s="27"/>
      <c r="G246" s="28">
        <f>G247</f>
        <v>233333</v>
      </c>
      <c r="H246" s="30"/>
      <c r="I246" s="30">
        <f>I247</f>
        <v>233333</v>
      </c>
      <c r="J246" s="30">
        <f>J247</f>
        <v>233333</v>
      </c>
      <c r="K246" s="41"/>
      <c r="L246" s="41"/>
    </row>
    <row r="247" spans="1:12" s="42" customFormat="1" ht="51" customHeight="1">
      <c r="A247" s="17" t="s">
        <v>64</v>
      </c>
      <c r="B247" s="17" t="s">
        <v>28</v>
      </c>
      <c r="C247" s="17" t="s">
        <v>9</v>
      </c>
      <c r="D247" s="26" t="s">
        <v>26</v>
      </c>
      <c r="E247" s="26"/>
      <c r="F247" s="27"/>
      <c r="G247" s="28">
        <f>H247+I247</f>
        <v>233333</v>
      </c>
      <c r="H247" s="30"/>
      <c r="I247" s="30">
        <v>233333</v>
      </c>
      <c r="J247" s="30">
        <f>I247</f>
        <v>233333</v>
      </c>
      <c r="K247" s="41"/>
      <c r="L247" s="41"/>
    </row>
    <row r="248" spans="1:12" s="42" customFormat="1" ht="56.25">
      <c r="A248" s="50" t="s">
        <v>29</v>
      </c>
      <c r="B248" s="24"/>
      <c r="C248" s="24"/>
      <c r="D248" s="25" t="s">
        <v>197</v>
      </c>
      <c r="E248" s="25"/>
      <c r="F248" s="20"/>
      <c r="G248" s="21">
        <f>G249</f>
        <v>468570</v>
      </c>
      <c r="H248" s="21"/>
      <c r="I248" s="32">
        <f>I249</f>
        <v>468570</v>
      </c>
      <c r="J248" s="32">
        <f>J249</f>
        <v>468570</v>
      </c>
      <c r="K248" s="41"/>
      <c r="L248" s="41"/>
    </row>
    <row r="249" spans="1:12" s="42" customFormat="1" ht="56.25">
      <c r="A249" s="17" t="s">
        <v>32</v>
      </c>
      <c r="B249" s="24"/>
      <c r="C249" s="24"/>
      <c r="D249" s="26" t="s">
        <v>197</v>
      </c>
      <c r="E249" s="26"/>
      <c r="F249" s="27"/>
      <c r="G249" s="28">
        <f>G251</f>
        <v>468570</v>
      </c>
      <c r="H249" s="30"/>
      <c r="I249" s="30">
        <f>I251</f>
        <v>468570</v>
      </c>
      <c r="J249" s="30">
        <f>J251</f>
        <v>468570</v>
      </c>
      <c r="K249" s="41"/>
      <c r="L249" s="41"/>
    </row>
    <row r="250" spans="1:12" s="42" customFormat="1" ht="18.75">
      <c r="A250" s="17"/>
      <c r="B250" s="17"/>
      <c r="C250" s="17"/>
      <c r="D250" s="26"/>
      <c r="E250" s="44" t="s">
        <v>35</v>
      </c>
      <c r="F250" s="27"/>
      <c r="G250" s="28"/>
      <c r="H250" s="30"/>
      <c r="I250" s="30"/>
      <c r="J250" s="30"/>
      <c r="K250" s="41"/>
      <c r="L250" s="41"/>
    </row>
    <row r="251" spans="1:12" s="42" customFormat="1" ht="37.5">
      <c r="A251" s="17" t="s">
        <v>346</v>
      </c>
      <c r="B251" s="17" t="s">
        <v>347</v>
      </c>
      <c r="C251" s="17" t="s">
        <v>16</v>
      </c>
      <c r="D251" s="26" t="s">
        <v>348</v>
      </c>
      <c r="E251" s="26"/>
      <c r="F251" s="27"/>
      <c r="G251" s="28">
        <f>H251+I251</f>
        <v>468570</v>
      </c>
      <c r="H251" s="30"/>
      <c r="I251" s="30">
        <v>468570</v>
      </c>
      <c r="J251" s="30">
        <f>I251</f>
        <v>468570</v>
      </c>
      <c r="K251" s="41"/>
      <c r="L251" s="41"/>
    </row>
    <row r="252" spans="1:12" s="80" customFormat="1" ht="75">
      <c r="A252" s="50" t="s">
        <v>67</v>
      </c>
      <c r="B252" s="17"/>
      <c r="C252" s="17"/>
      <c r="D252" s="25" t="s">
        <v>19</v>
      </c>
      <c r="E252" s="26"/>
      <c r="F252" s="27"/>
      <c r="G252" s="28">
        <f>G253</f>
        <v>1126852</v>
      </c>
      <c r="H252" s="28">
        <f>H253</f>
        <v>1126852</v>
      </c>
      <c r="I252" s="28"/>
      <c r="J252" s="28"/>
      <c r="K252" s="79"/>
      <c r="L252" s="79"/>
    </row>
    <row r="253" spans="1:12" s="80" customFormat="1" ht="75">
      <c r="A253" s="17" t="s">
        <v>73</v>
      </c>
      <c r="B253" s="17"/>
      <c r="C253" s="17"/>
      <c r="D253" s="26" t="s">
        <v>19</v>
      </c>
      <c r="E253" s="26"/>
      <c r="F253" s="27"/>
      <c r="G253" s="28">
        <f>G255+G256+G257+G258</f>
        <v>1126852</v>
      </c>
      <c r="H253" s="28">
        <f>H255+H256+H257+H258</f>
        <v>1126852</v>
      </c>
      <c r="I253" s="28"/>
      <c r="J253" s="28"/>
      <c r="K253" s="79"/>
      <c r="L253" s="79"/>
    </row>
    <row r="254" spans="1:12" s="80" customFormat="1" ht="24" customHeight="1">
      <c r="A254" s="17"/>
      <c r="B254" s="17"/>
      <c r="C254" s="17"/>
      <c r="D254" s="26"/>
      <c r="E254" s="44" t="s">
        <v>35</v>
      </c>
      <c r="F254" s="27"/>
      <c r="G254" s="28"/>
      <c r="H254" s="30"/>
      <c r="I254" s="30"/>
      <c r="J254" s="30"/>
      <c r="K254" s="79"/>
      <c r="L254" s="79"/>
    </row>
    <row r="255" spans="1:12" s="80" customFormat="1" ht="37.5" hidden="1">
      <c r="A255" s="17" t="s">
        <v>280</v>
      </c>
      <c r="B255" s="17" t="s">
        <v>278</v>
      </c>
      <c r="C255" s="17" t="s">
        <v>16</v>
      </c>
      <c r="D255" s="26" t="s">
        <v>304</v>
      </c>
      <c r="E255" s="44"/>
      <c r="F255" s="27"/>
      <c r="G255" s="28">
        <f>H255+I255</f>
        <v>0</v>
      </c>
      <c r="H255" s="30"/>
      <c r="I255" s="30"/>
      <c r="J255" s="30"/>
      <c r="K255" s="79"/>
      <c r="L255" s="79"/>
    </row>
    <row r="256" spans="1:12" s="80" customFormat="1" ht="56.25">
      <c r="A256" s="17" t="s">
        <v>109</v>
      </c>
      <c r="B256" s="17" t="s">
        <v>110</v>
      </c>
      <c r="C256" s="17" t="s">
        <v>7</v>
      </c>
      <c r="D256" s="39" t="s">
        <v>168</v>
      </c>
      <c r="E256" s="26"/>
      <c r="F256" s="27"/>
      <c r="G256" s="28">
        <f>H256+I256</f>
        <v>124800</v>
      </c>
      <c r="H256" s="30">
        <v>124800</v>
      </c>
      <c r="I256" s="30"/>
      <c r="J256" s="30"/>
      <c r="K256" s="79"/>
      <c r="L256" s="79"/>
    </row>
    <row r="257" spans="1:12" s="80" customFormat="1" ht="37.5">
      <c r="A257" s="17" t="s">
        <v>68</v>
      </c>
      <c r="B257" s="17" t="s">
        <v>69</v>
      </c>
      <c r="C257" s="17" t="s">
        <v>7</v>
      </c>
      <c r="D257" s="44" t="s">
        <v>70</v>
      </c>
      <c r="E257" s="26"/>
      <c r="F257" s="27"/>
      <c r="G257" s="28">
        <f>H257</f>
        <v>896852</v>
      </c>
      <c r="H257" s="30">
        <v>896852</v>
      </c>
      <c r="I257" s="30"/>
      <c r="J257" s="30"/>
      <c r="K257" s="79"/>
      <c r="L257" s="79"/>
    </row>
    <row r="258" spans="1:12" s="80" customFormat="1" ht="18.75">
      <c r="A258" s="17" t="s">
        <v>111</v>
      </c>
      <c r="B258" s="17" t="s">
        <v>112</v>
      </c>
      <c r="C258" s="17" t="s">
        <v>20</v>
      </c>
      <c r="D258" s="39" t="s">
        <v>169</v>
      </c>
      <c r="E258" s="26"/>
      <c r="F258" s="27"/>
      <c r="G258" s="28">
        <f>H258</f>
        <v>105200</v>
      </c>
      <c r="H258" s="30">
        <v>105200</v>
      </c>
      <c r="I258" s="30"/>
      <c r="J258" s="28"/>
      <c r="K258" s="79"/>
      <c r="L258" s="79"/>
    </row>
    <row r="259" spans="1:12" s="80" customFormat="1" ht="54.75" customHeight="1">
      <c r="A259" s="50"/>
      <c r="B259" s="50"/>
      <c r="C259" s="50"/>
      <c r="D259" s="84"/>
      <c r="E259" s="25" t="s">
        <v>333</v>
      </c>
      <c r="F259" s="20" t="s">
        <v>337</v>
      </c>
      <c r="G259" s="21">
        <f>H259</f>
        <v>1883393</v>
      </c>
      <c r="H259" s="32">
        <f>H260</f>
        <v>1883393</v>
      </c>
      <c r="I259" s="32"/>
      <c r="J259" s="21"/>
      <c r="K259" s="79"/>
      <c r="L259" s="79"/>
    </row>
    <row r="260" spans="1:12" s="80" customFormat="1" ht="47.25" customHeight="1">
      <c r="A260" s="50" t="s">
        <v>334</v>
      </c>
      <c r="B260" s="50"/>
      <c r="C260" s="50"/>
      <c r="D260" s="84" t="s">
        <v>335</v>
      </c>
      <c r="E260" s="25"/>
      <c r="F260" s="20"/>
      <c r="G260" s="28">
        <f>H260</f>
        <v>1883393</v>
      </c>
      <c r="H260" s="30">
        <f>H261</f>
        <v>1883393</v>
      </c>
      <c r="I260" s="32"/>
      <c r="J260" s="21"/>
      <c r="K260" s="79"/>
      <c r="L260" s="79"/>
    </row>
    <row r="261" spans="1:12" s="80" customFormat="1" ht="45" customHeight="1">
      <c r="A261" s="17" t="s">
        <v>336</v>
      </c>
      <c r="B261" s="17"/>
      <c r="C261" s="17"/>
      <c r="D261" s="39" t="s">
        <v>335</v>
      </c>
      <c r="E261" s="26"/>
      <c r="F261" s="27"/>
      <c r="G261" s="28">
        <f>H261</f>
        <v>1883393</v>
      </c>
      <c r="H261" s="30">
        <v>1883393</v>
      </c>
      <c r="I261" s="30"/>
      <c r="J261" s="28"/>
      <c r="K261" s="79"/>
      <c r="L261" s="79"/>
    </row>
    <row r="262" spans="1:14" s="9" customFormat="1" ht="34.5" customHeight="1">
      <c r="A262" s="17"/>
      <c r="B262" s="24"/>
      <c r="C262" s="24"/>
      <c r="D262" s="25" t="s">
        <v>202</v>
      </c>
      <c r="E262" s="85"/>
      <c r="F262" s="86"/>
      <c r="G262" s="87">
        <f>G10+G15+G20+G27+G32+G37+G42+G47+G52+G57+G63+G68+G73+G79+G83+G96+G106+G118+G123+G140+G151+G163+G178+G184+G198+G204+G209+G214+G219+G226+G232+G237+G259</f>
        <v>220435572</v>
      </c>
      <c r="H262" s="87">
        <f>H10+H15+H20+H27+H32+H37+H42+H47+H52+H57+H63+H68+H73+H79+H83+H96+H106+H118+H123+H140+H151+H163+H178+H184+H198+H204+H209+H214+H219+H226+H232+H237+H259</f>
        <v>172454894</v>
      </c>
      <c r="I262" s="87">
        <f>I10+I15+I20+I27+I32+I37+I42+I47+I52+I57+I63+I68+I73+I79+I83+I96+I106+I118+I123+I140+I151+I163+I178+I184+I198+I204+I209+I214+I219+I226+I232+I237+I259</f>
        <v>47980678</v>
      </c>
      <c r="J262" s="87">
        <f>J10+J15+J20+J27+J32+J37+J42+J47+J52+J57+J63+J68+J73+J79+J83+J96+J106+J118+J123+J140+J151+J163+J178+J184+J198+J204+J209+J214+J219+J226+J232+J237+J259</f>
        <v>43733678</v>
      </c>
      <c r="K262" s="77"/>
      <c r="L262" s="77"/>
      <c r="N262" s="88"/>
    </row>
    <row r="263" spans="1:12" ht="40.5" customHeight="1">
      <c r="A263" s="89"/>
      <c r="B263" s="67"/>
      <c r="C263" s="67"/>
      <c r="D263" s="67"/>
      <c r="F263" s="90"/>
      <c r="G263" s="91"/>
      <c r="H263" s="91"/>
      <c r="I263" s="91"/>
      <c r="J263" s="91"/>
      <c r="K263" s="91" t="e">
        <f>K10+K15+K20+K27+K32+K37+K42+K47+K52+K57+K63+K68+K73+K78+K83+K96+K106+K123+K140+K151+K163+K178+K184+K198+K204+K209+K214+K219+K226+K237+K259</f>
        <v>#REF!</v>
      </c>
      <c r="L263" s="91" t="e">
        <f>L10+L15+L20+L27+L32+L37+L42+L47+L52+L57+L63+L68+L73+L78+L83+L96+L106+L123+L140+L151+L163+L178+L184+L198+L204+L209+L214+L219+L226+L237+L259</f>
        <v>#REF!</v>
      </c>
    </row>
    <row r="264" spans="1:11" s="96" customFormat="1" ht="27.75">
      <c r="A264" s="92" t="s">
        <v>135</v>
      </c>
      <c r="B264" s="93"/>
      <c r="C264" s="93"/>
      <c r="D264" s="93"/>
      <c r="E264" s="92" t="s">
        <v>354</v>
      </c>
      <c r="F264" s="94"/>
      <c r="G264" s="92"/>
      <c r="H264" s="92"/>
      <c r="I264" s="92"/>
      <c r="J264" s="92"/>
      <c r="K264" s="95"/>
    </row>
    <row r="265" spans="1:10" ht="18.75">
      <c r="A265" s="89"/>
      <c r="B265" s="67"/>
      <c r="C265" s="67"/>
      <c r="D265" s="67"/>
      <c r="E265" s="67" t="s">
        <v>2</v>
      </c>
      <c r="F265" s="90"/>
      <c r="G265" s="91"/>
      <c r="H265" s="67"/>
      <c r="I265" s="67"/>
      <c r="J265" s="97"/>
    </row>
    <row r="266" spans="1:10" ht="18.75">
      <c r="A266" s="89"/>
      <c r="B266" s="67"/>
      <c r="C266" s="67"/>
      <c r="D266" s="67"/>
      <c r="F266" s="90"/>
      <c r="G266" s="97"/>
      <c r="H266" s="67"/>
      <c r="I266" s="67"/>
      <c r="J266" s="67"/>
    </row>
    <row r="267" spans="1:10" ht="18.75">
      <c r="A267" s="89"/>
      <c r="B267" s="67"/>
      <c r="C267" s="67"/>
      <c r="D267" s="67"/>
      <c r="F267" s="90"/>
      <c r="G267" s="97"/>
      <c r="H267" s="67"/>
      <c r="I267" s="91"/>
      <c r="J267" s="67"/>
    </row>
    <row r="268" spans="1:10" ht="18.75">
      <c r="A268" s="89"/>
      <c r="B268" s="67"/>
      <c r="C268" s="67"/>
      <c r="D268" s="67"/>
      <c r="F268" s="90"/>
      <c r="H268" s="67"/>
      <c r="I268" s="67"/>
      <c r="J268" s="67"/>
    </row>
    <row r="269" spans="1:10" ht="18.75">
      <c r="A269" s="89"/>
      <c r="B269" s="67"/>
      <c r="C269" s="67"/>
      <c r="D269" s="67"/>
      <c r="F269" s="90"/>
      <c r="H269" s="67"/>
      <c r="I269" s="67"/>
      <c r="J269" s="67"/>
    </row>
    <row r="270" spans="1:10" ht="18.75">
      <c r="A270" s="89"/>
      <c r="B270" s="67"/>
      <c r="C270" s="67"/>
      <c r="D270" s="67"/>
      <c r="F270" s="90"/>
      <c r="H270" s="67"/>
      <c r="I270" s="67"/>
      <c r="J270" s="67"/>
    </row>
    <row r="271" spans="1:10" ht="18.75">
      <c r="A271" s="89"/>
      <c r="B271" s="67"/>
      <c r="C271" s="67"/>
      <c r="D271" s="67"/>
      <c r="F271" s="90"/>
      <c r="H271" s="67"/>
      <c r="I271" s="67"/>
      <c r="J271" s="67"/>
    </row>
    <row r="272" spans="1:10" ht="18.75">
      <c r="A272" s="89"/>
      <c r="B272" s="67"/>
      <c r="C272" s="67"/>
      <c r="D272" s="67"/>
      <c r="F272" s="90"/>
      <c r="H272" s="67"/>
      <c r="I272" s="67"/>
      <c r="J272" s="67"/>
    </row>
    <row r="273" spans="1:10" ht="18.75">
      <c r="A273" s="89"/>
      <c r="B273" s="67"/>
      <c r="C273" s="67"/>
      <c r="D273" s="67"/>
      <c r="F273" s="90"/>
      <c r="H273" s="67"/>
      <c r="I273" s="67"/>
      <c r="J273" s="67"/>
    </row>
    <row r="274" spans="1:10" ht="18.75">
      <c r="A274" s="89"/>
      <c r="B274" s="67"/>
      <c r="C274" s="67"/>
      <c r="D274" s="67"/>
      <c r="F274" s="90"/>
      <c r="H274" s="67"/>
      <c r="I274" s="67"/>
      <c r="J274" s="67"/>
    </row>
    <row r="275" spans="1:10" ht="18.75">
      <c r="A275" s="89"/>
      <c r="B275" s="67"/>
      <c r="C275" s="67"/>
      <c r="D275" s="67"/>
      <c r="F275" s="90"/>
      <c r="H275" s="67"/>
      <c r="I275" s="67"/>
      <c r="J275" s="67"/>
    </row>
    <row r="276" spans="1:10" ht="18.75">
      <c r="A276" s="89"/>
      <c r="B276" s="67"/>
      <c r="C276" s="67"/>
      <c r="D276" s="67"/>
      <c r="F276" s="90"/>
      <c r="H276" s="67"/>
      <c r="I276" s="67"/>
      <c r="J276" s="67"/>
    </row>
    <row r="277" spans="1:10" ht="18.75">
      <c r="A277" s="89"/>
      <c r="B277" s="67"/>
      <c r="C277" s="67"/>
      <c r="D277" s="67"/>
      <c r="F277" s="90"/>
      <c r="H277" s="67"/>
      <c r="I277" s="67"/>
      <c r="J277" s="67"/>
    </row>
    <row r="278" spans="1:10" ht="18.75">
      <c r="A278" s="89"/>
      <c r="B278" s="67"/>
      <c r="C278" s="67"/>
      <c r="D278" s="67"/>
      <c r="F278" s="90"/>
      <c r="H278" s="67"/>
      <c r="I278" s="67"/>
      <c r="J278" s="67"/>
    </row>
    <row r="279" spans="1:10" ht="18.75">
      <c r="A279" s="89"/>
      <c r="B279" s="67"/>
      <c r="C279" s="67"/>
      <c r="D279" s="67"/>
      <c r="F279" s="90"/>
      <c r="H279" s="67"/>
      <c r="I279" s="67"/>
      <c r="J279" s="67"/>
    </row>
    <row r="280" spans="1:10" ht="18.75">
      <c r="A280" s="89"/>
      <c r="B280" s="67"/>
      <c r="C280" s="67"/>
      <c r="D280" s="67"/>
      <c r="F280" s="90"/>
      <c r="H280" s="67"/>
      <c r="I280" s="67"/>
      <c r="J280" s="67"/>
    </row>
    <row r="281" spans="1:10" ht="18.75">
      <c r="A281" s="89"/>
      <c r="B281" s="67"/>
      <c r="C281" s="67"/>
      <c r="D281" s="67"/>
      <c r="F281" s="90"/>
      <c r="H281" s="67"/>
      <c r="I281" s="67"/>
      <c r="J281" s="67"/>
    </row>
    <row r="282" spans="1:10" ht="18.75">
      <c r="A282" s="89"/>
      <c r="B282" s="67"/>
      <c r="C282" s="67"/>
      <c r="D282" s="67"/>
      <c r="F282" s="90"/>
      <c r="H282" s="67"/>
      <c r="I282" s="67"/>
      <c r="J282" s="67"/>
    </row>
    <row r="283" spans="1:10" ht="18.75">
      <c r="A283" s="89"/>
      <c r="B283" s="67"/>
      <c r="C283" s="67"/>
      <c r="D283" s="67"/>
      <c r="F283" s="90"/>
      <c r="H283" s="67"/>
      <c r="I283" s="67"/>
      <c r="J283" s="67"/>
    </row>
    <row r="284" spans="1:10" ht="18.75">
      <c r="A284" s="89"/>
      <c r="B284" s="67"/>
      <c r="C284" s="67"/>
      <c r="D284" s="67"/>
      <c r="F284" s="90"/>
      <c r="H284" s="67"/>
      <c r="I284" s="67"/>
      <c r="J284" s="67"/>
    </row>
    <row r="285" spans="1:10" ht="18.75">
      <c r="A285" s="89"/>
      <c r="B285" s="67"/>
      <c r="C285" s="67"/>
      <c r="D285" s="67"/>
      <c r="F285" s="90"/>
      <c r="H285" s="67"/>
      <c r="I285" s="67"/>
      <c r="J285" s="67"/>
    </row>
    <row r="286" spans="1:10" ht="18.75">
      <c r="A286" s="89"/>
      <c r="B286" s="67"/>
      <c r="C286" s="67"/>
      <c r="D286" s="67"/>
      <c r="F286" s="90"/>
      <c r="H286" s="67"/>
      <c r="I286" s="67"/>
      <c r="J286" s="67"/>
    </row>
    <row r="287" spans="1:10" ht="18.75">
      <c r="A287" s="89"/>
      <c r="B287" s="67"/>
      <c r="C287" s="67"/>
      <c r="D287" s="67"/>
      <c r="F287" s="90"/>
      <c r="H287" s="67"/>
      <c r="I287" s="67"/>
      <c r="J287" s="67"/>
    </row>
    <row r="288" spans="1:10" ht="18.75">
      <c r="A288" s="89"/>
      <c r="B288" s="67"/>
      <c r="C288" s="67"/>
      <c r="D288" s="67"/>
      <c r="F288" s="90"/>
      <c r="H288" s="67"/>
      <c r="I288" s="67"/>
      <c r="J288" s="67"/>
    </row>
    <row r="289" spans="1:10" ht="18.75">
      <c r="A289" s="89"/>
      <c r="B289" s="67"/>
      <c r="C289" s="67"/>
      <c r="D289" s="67"/>
      <c r="F289" s="90"/>
      <c r="H289" s="67"/>
      <c r="I289" s="67"/>
      <c r="J289" s="67"/>
    </row>
    <row r="290" spans="1:10" ht="18.75">
      <c r="A290" s="89"/>
      <c r="B290" s="67"/>
      <c r="C290" s="67"/>
      <c r="D290" s="67"/>
      <c r="F290" s="90"/>
      <c r="H290" s="67"/>
      <c r="I290" s="67"/>
      <c r="J290" s="67"/>
    </row>
    <row r="291" spans="1:10" ht="18.75">
      <c r="A291" s="89"/>
      <c r="B291" s="67"/>
      <c r="C291" s="67"/>
      <c r="D291" s="67"/>
      <c r="F291" s="90"/>
      <c r="H291" s="67"/>
      <c r="I291" s="67"/>
      <c r="J291" s="67"/>
    </row>
    <row r="292" spans="1:10" ht="18.75">
      <c r="A292" s="89"/>
      <c r="B292" s="67"/>
      <c r="C292" s="67"/>
      <c r="D292" s="67"/>
      <c r="F292" s="90"/>
      <c r="H292" s="67"/>
      <c r="I292" s="67"/>
      <c r="J292" s="67"/>
    </row>
    <row r="293" spans="1:10" ht="18.75">
      <c r="A293" s="89"/>
      <c r="B293" s="67"/>
      <c r="C293" s="67"/>
      <c r="D293" s="67"/>
      <c r="F293" s="90"/>
      <c r="H293" s="67"/>
      <c r="I293" s="67"/>
      <c r="J293" s="67"/>
    </row>
    <row r="294" spans="1:10" ht="18.75">
      <c r="A294" s="89"/>
      <c r="B294" s="67"/>
      <c r="C294" s="67"/>
      <c r="D294" s="67"/>
      <c r="F294" s="90"/>
      <c r="H294" s="67"/>
      <c r="I294" s="67"/>
      <c r="J294" s="67"/>
    </row>
    <row r="295" spans="1:10" ht="18.75">
      <c r="A295" s="89"/>
      <c r="B295" s="67"/>
      <c r="C295" s="67"/>
      <c r="D295" s="67"/>
      <c r="F295" s="90"/>
      <c r="H295" s="67"/>
      <c r="I295" s="67"/>
      <c r="J295" s="67"/>
    </row>
    <row r="296" spans="1:10" ht="18.75">
      <c r="A296" s="89"/>
      <c r="B296" s="67"/>
      <c r="C296" s="67"/>
      <c r="D296" s="67"/>
      <c r="F296" s="90"/>
      <c r="H296" s="67"/>
      <c r="I296" s="67"/>
      <c r="J296" s="67"/>
    </row>
    <row r="297" spans="1:10" ht="18.75">
      <c r="A297" s="89"/>
      <c r="B297" s="67"/>
      <c r="C297" s="67"/>
      <c r="D297" s="67"/>
      <c r="F297" s="90"/>
      <c r="H297" s="67"/>
      <c r="I297" s="67"/>
      <c r="J297" s="67"/>
    </row>
    <row r="298" spans="1:10" ht="18.75">
      <c r="A298" s="89"/>
      <c r="B298" s="67"/>
      <c r="C298" s="67"/>
      <c r="D298" s="67"/>
      <c r="F298" s="90"/>
      <c r="H298" s="67"/>
      <c r="I298" s="67"/>
      <c r="J298" s="67"/>
    </row>
    <row r="299" spans="1:10" ht="18.75">
      <c r="A299" s="89"/>
      <c r="B299" s="67"/>
      <c r="C299" s="67"/>
      <c r="D299" s="67"/>
      <c r="F299" s="90"/>
      <c r="H299" s="67"/>
      <c r="I299" s="67"/>
      <c r="J299" s="67"/>
    </row>
    <row r="300" spans="1:10" ht="18.75">
      <c r="A300" s="89"/>
      <c r="B300" s="67"/>
      <c r="C300" s="67"/>
      <c r="D300" s="67"/>
      <c r="F300" s="90"/>
      <c r="H300" s="67"/>
      <c r="I300" s="67"/>
      <c r="J300" s="67"/>
    </row>
    <row r="301" spans="1:10" ht="18.75">
      <c r="A301" s="89"/>
      <c r="B301" s="67"/>
      <c r="C301" s="67"/>
      <c r="D301" s="67"/>
      <c r="F301" s="90"/>
      <c r="H301" s="67"/>
      <c r="I301" s="67"/>
      <c r="J301" s="67"/>
    </row>
    <row r="302" spans="1:10" ht="18.75">
      <c r="A302" s="89"/>
      <c r="B302" s="67"/>
      <c r="C302" s="67"/>
      <c r="D302" s="67"/>
      <c r="F302" s="90"/>
      <c r="H302" s="67"/>
      <c r="I302" s="67"/>
      <c r="J302" s="67"/>
    </row>
    <row r="303" spans="1:10" ht="18.75">
      <c r="A303" s="89"/>
      <c r="B303" s="67"/>
      <c r="C303" s="67"/>
      <c r="D303" s="67"/>
      <c r="F303" s="90"/>
      <c r="H303" s="67"/>
      <c r="I303" s="67"/>
      <c r="J303" s="67"/>
    </row>
    <row r="304" spans="1:10" ht="18.75">
      <c r="A304" s="89"/>
      <c r="B304" s="67"/>
      <c r="C304" s="67"/>
      <c r="D304" s="67"/>
      <c r="F304" s="90"/>
      <c r="H304" s="67"/>
      <c r="I304" s="67"/>
      <c r="J304" s="67"/>
    </row>
    <row r="305" spans="1:10" ht="18.75">
      <c r="A305" s="89"/>
      <c r="B305" s="67"/>
      <c r="C305" s="67"/>
      <c r="D305" s="67"/>
      <c r="F305" s="90"/>
      <c r="H305" s="67"/>
      <c r="I305" s="67"/>
      <c r="J305" s="67"/>
    </row>
    <row r="306" spans="1:10" ht="18.75">
      <c r="A306" s="89"/>
      <c r="B306" s="67"/>
      <c r="C306" s="67"/>
      <c r="D306" s="67"/>
      <c r="F306" s="90"/>
      <c r="H306" s="67"/>
      <c r="I306" s="67"/>
      <c r="J306" s="67"/>
    </row>
    <row r="307" spans="1:10" ht="18.75">
      <c r="A307" s="89"/>
      <c r="B307" s="67"/>
      <c r="C307" s="67"/>
      <c r="D307" s="67"/>
      <c r="F307" s="90"/>
      <c r="H307" s="67"/>
      <c r="I307" s="67"/>
      <c r="J307" s="67"/>
    </row>
    <row r="308" spans="1:10" ht="18.75">
      <c r="A308" s="89"/>
      <c r="B308" s="67"/>
      <c r="C308" s="67"/>
      <c r="D308" s="67"/>
      <c r="F308" s="90"/>
      <c r="H308" s="67"/>
      <c r="I308" s="67"/>
      <c r="J308" s="67"/>
    </row>
    <row r="309" spans="1:10" ht="18.75">
      <c r="A309" s="89"/>
      <c r="B309" s="67"/>
      <c r="C309" s="67"/>
      <c r="D309" s="67"/>
      <c r="F309" s="90"/>
      <c r="H309" s="67"/>
      <c r="I309" s="67"/>
      <c r="J309" s="67"/>
    </row>
    <row r="310" spans="1:10" ht="18.75">
      <c r="A310" s="89"/>
      <c r="B310" s="67"/>
      <c r="C310" s="67"/>
      <c r="D310" s="67"/>
      <c r="F310" s="90"/>
      <c r="H310" s="67"/>
      <c r="I310" s="67"/>
      <c r="J310" s="67"/>
    </row>
    <row r="311" spans="1:10" ht="18.75">
      <c r="A311" s="89"/>
      <c r="B311" s="67"/>
      <c r="C311" s="67"/>
      <c r="D311" s="67"/>
      <c r="F311" s="90"/>
      <c r="H311" s="67"/>
      <c r="I311" s="67"/>
      <c r="J311" s="67"/>
    </row>
    <row r="312" spans="1:10" ht="18.75">
      <c r="A312" s="89"/>
      <c r="B312" s="67"/>
      <c r="C312" s="67"/>
      <c r="D312" s="67"/>
      <c r="F312" s="90"/>
      <c r="H312" s="67"/>
      <c r="I312" s="67"/>
      <c r="J312" s="67"/>
    </row>
    <row r="313" spans="1:10" ht="18.75">
      <c r="A313" s="89"/>
      <c r="B313" s="67"/>
      <c r="C313" s="67"/>
      <c r="D313" s="67"/>
      <c r="F313" s="90"/>
      <c r="H313" s="67"/>
      <c r="I313" s="67"/>
      <c r="J313" s="67"/>
    </row>
    <row r="314" spans="1:10" ht="18.75">
      <c r="A314" s="89"/>
      <c r="B314" s="67"/>
      <c r="C314" s="67"/>
      <c r="D314" s="67"/>
      <c r="F314" s="90"/>
      <c r="H314" s="67"/>
      <c r="I314" s="67"/>
      <c r="J314" s="67"/>
    </row>
    <row r="315" spans="1:10" ht="18.75">
      <c r="A315" s="89"/>
      <c r="B315" s="67"/>
      <c r="C315" s="67"/>
      <c r="D315" s="67"/>
      <c r="F315" s="98"/>
      <c r="H315" s="67"/>
      <c r="I315" s="67"/>
      <c r="J315" s="67"/>
    </row>
    <row r="316" spans="1:10" ht="18.75">
      <c r="A316" s="89"/>
      <c r="B316" s="67"/>
      <c r="C316" s="67"/>
      <c r="D316" s="67"/>
      <c r="F316" s="98"/>
      <c r="H316" s="67"/>
      <c r="I316" s="67"/>
      <c r="J316" s="67"/>
    </row>
    <row r="317" spans="1:10" ht="18.75">
      <c r="A317" s="89"/>
      <c r="B317" s="67"/>
      <c r="C317" s="67"/>
      <c r="D317" s="67"/>
      <c r="F317" s="98"/>
      <c r="H317" s="67"/>
      <c r="I317" s="67"/>
      <c r="J317" s="67"/>
    </row>
    <row r="318" spans="1:10" ht="18.75">
      <c r="A318" s="89"/>
      <c r="B318" s="67"/>
      <c r="C318" s="67"/>
      <c r="D318" s="67"/>
      <c r="F318" s="98"/>
      <c r="H318" s="67"/>
      <c r="I318" s="67"/>
      <c r="J318" s="67"/>
    </row>
    <row r="319" spans="1:10" ht="18.75">
      <c r="A319" s="89"/>
      <c r="B319" s="67"/>
      <c r="C319" s="67"/>
      <c r="D319" s="67"/>
      <c r="F319" s="98"/>
      <c r="H319" s="67"/>
      <c r="I319" s="67"/>
      <c r="J319" s="67"/>
    </row>
    <row r="320" spans="1:10" ht="18.75">
      <c r="A320" s="89"/>
      <c r="B320" s="67"/>
      <c r="C320" s="67"/>
      <c r="D320" s="67"/>
      <c r="F320" s="98"/>
      <c r="H320" s="67"/>
      <c r="I320" s="67"/>
      <c r="J320" s="67"/>
    </row>
    <row r="321" spans="1:10" ht="18.75">
      <c r="A321" s="89"/>
      <c r="B321" s="67"/>
      <c r="C321" s="67"/>
      <c r="D321" s="67"/>
      <c r="F321" s="98"/>
      <c r="H321" s="67"/>
      <c r="I321" s="67"/>
      <c r="J321" s="67"/>
    </row>
    <row r="322" spans="1:10" ht="18.75">
      <c r="A322" s="89"/>
      <c r="B322" s="67"/>
      <c r="C322" s="67"/>
      <c r="D322" s="67"/>
      <c r="F322" s="98"/>
      <c r="H322" s="67"/>
      <c r="I322" s="67"/>
      <c r="J322" s="67"/>
    </row>
    <row r="323" spans="1:10" ht="18.75">
      <c r="A323" s="89"/>
      <c r="B323" s="67"/>
      <c r="C323" s="67"/>
      <c r="D323" s="67"/>
      <c r="F323" s="98"/>
      <c r="H323" s="67"/>
      <c r="I323" s="67"/>
      <c r="J323" s="67"/>
    </row>
    <row r="324" spans="1:10" ht="18.75">
      <c r="A324" s="89"/>
      <c r="B324" s="67"/>
      <c r="C324" s="67"/>
      <c r="D324" s="67"/>
      <c r="F324" s="98"/>
      <c r="H324" s="67"/>
      <c r="I324" s="67"/>
      <c r="J324" s="67"/>
    </row>
    <row r="325" spans="1:10" ht="18.75">
      <c r="A325" s="89"/>
      <c r="B325" s="67"/>
      <c r="C325" s="67"/>
      <c r="D325" s="67"/>
      <c r="F325" s="98"/>
      <c r="H325" s="67"/>
      <c r="I325" s="67"/>
      <c r="J325" s="67"/>
    </row>
    <row r="326" spans="1:10" ht="18.75">
      <c r="A326" s="89"/>
      <c r="B326" s="67"/>
      <c r="C326" s="67"/>
      <c r="D326" s="67"/>
      <c r="F326" s="98"/>
      <c r="H326" s="67"/>
      <c r="I326" s="67"/>
      <c r="J326" s="67"/>
    </row>
    <row r="327" spans="1:10" ht="18.75">
      <c r="A327" s="89"/>
      <c r="B327" s="67"/>
      <c r="C327" s="67"/>
      <c r="D327" s="67"/>
      <c r="F327" s="98"/>
      <c r="H327" s="67"/>
      <c r="I327" s="67"/>
      <c r="J327" s="67"/>
    </row>
    <row r="328" spans="1:10" ht="18.75">
      <c r="A328" s="89"/>
      <c r="B328" s="67"/>
      <c r="C328" s="67"/>
      <c r="D328" s="67"/>
      <c r="F328" s="98"/>
      <c r="H328" s="67"/>
      <c r="I328" s="67"/>
      <c r="J328" s="67"/>
    </row>
    <row r="329" spans="1:10" ht="18.75">
      <c r="A329" s="89"/>
      <c r="B329" s="67"/>
      <c r="C329" s="67"/>
      <c r="D329" s="67"/>
      <c r="F329" s="98"/>
      <c r="H329" s="67"/>
      <c r="I329" s="67"/>
      <c r="J329" s="67"/>
    </row>
    <row r="330" spans="1:10" ht="18.75">
      <c r="A330" s="89"/>
      <c r="B330" s="67"/>
      <c r="C330" s="67"/>
      <c r="D330" s="67"/>
      <c r="F330" s="98"/>
      <c r="H330" s="67"/>
      <c r="I330" s="67"/>
      <c r="J330" s="67"/>
    </row>
    <row r="331" spans="1:10" ht="18.75">
      <c r="A331" s="89"/>
      <c r="B331" s="67"/>
      <c r="C331" s="67"/>
      <c r="D331" s="67"/>
      <c r="F331" s="98"/>
      <c r="H331" s="67"/>
      <c r="I331" s="67"/>
      <c r="J331" s="67"/>
    </row>
    <row r="332" spans="1:10" ht="18.75">
      <c r="A332" s="89"/>
      <c r="B332" s="67"/>
      <c r="C332" s="67"/>
      <c r="D332" s="67"/>
      <c r="F332" s="98"/>
      <c r="H332" s="67"/>
      <c r="I332" s="67"/>
      <c r="J332" s="67"/>
    </row>
    <row r="333" spans="1:10" ht="18.75">
      <c r="A333" s="89"/>
      <c r="B333" s="67"/>
      <c r="C333" s="67"/>
      <c r="D333" s="67"/>
      <c r="F333" s="98"/>
      <c r="H333" s="67"/>
      <c r="I333" s="67"/>
      <c r="J333" s="67"/>
    </row>
    <row r="334" spans="1:10" ht="18.75">
      <c r="A334" s="89"/>
      <c r="B334" s="67"/>
      <c r="C334" s="67"/>
      <c r="D334" s="67"/>
      <c r="F334" s="98"/>
      <c r="H334" s="67"/>
      <c r="I334" s="67"/>
      <c r="J334" s="67"/>
    </row>
    <row r="335" spans="1:10" ht="18.75">
      <c r="A335" s="89"/>
      <c r="B335" s="67"/>
      <c r="C335" s="67"/>
      <c r="D335" s="67"/>
      <c r="F335" s="98"/>
      <c r="H335" s="67"/>
      <c r="I335" s="67"/>
      <c r="J335" s="67"/>
    </row>
    <row r="336" spans="1:10" ht="18.75">
      <c r="A336" s="89"/>
      <c r="B336" s="67"/>
      <c r="C336" s="67"/>
      <c r="D336" s="67"/>
      <c r="F336" s="98"/>
      <c r="H336" s="67"/>
      <c r="I336" s="67"/>
      <c r="J336" s="67"/>
    </row>
    <row r="337" spans="1:10" ht="18.75">
      <c r="A337" s="89"/>
      <c r="B337" s="67"/>
      <c r="C337" s="67"/>
      <c r="D337" s="67"/>
      <c r="F337" s="98"/>
      <c r="H337" s="67"/>
      <c r="I337" s="67"/>
      <c r="J337" s="67"/>
    </row>
    <row r="338" spans="1:10" ht="18.75">
      <c r="A338" s="89"/>
      <c r="B338" s="67"/>
      <c r="C338" s="67"/>
      <c r="D338" s="67"/>
      <c r="F338" s="98"/>
      <c r="H338" s="67"/>
      <c r="I338" s="67"/>
      <c r="J338" s="67"/>
    </row>
    <row r="339" spans="1:10" ht="18.75">
      <c r="A339" s="89"/>
      <c r="B339" s="67"/>
      <c r="C339" s="67"/>
      <c r="D339" s="67"/>
      <c r="F339" s="98"/>
      <c r="H339" s="67"/>
      <c r="I339" s="67"/>
      <c r="J339" s="67"/>
    </row>
    <row r="340" spans="1:10" ht="18.75">
      <c r="A340" s="89"/>
      <c r="B340" s="67"/>
      <c r="C340" s="67"/>
      <c r="D340" s="67"/>
      <c r="F340" s="98"/>
      <c r="H340" s="67"/>
      <c r="I340" s="67"/>
      <c r="J340" s="67"/>
    </row>
    <row r="341" spans="1:10" ht="18.75">
      <c r="A341" s="89"/>
      <c r="B341" s="67"/>
      <c r="C341" s="67"/>
      <c r="D341" s="67"/>
      <c r="F341" s="98"/>
      <c r="H341" s="67"/>
      <c r="I341" s="67"/>
      <c r="J341" s="67"/>
    </row>
    <row r="342" spans="1:10" ht="18.75">
      <c r="A342" s="89"/>
      <c r="B342" s="67"/>
      <c r="C342" s="67"/>
      <c r="D342" s="67"/>
      <c r="F342" s="98"/>
      <c r="H342" s="67"/>
      <c r="I342" s="67"/>
      <c r="J342" s="67"/>
    </row>
    <row r="343" spans="1:10" ht="18.75">
      <c r="A343" s="89"/>
      <c r="B343" s="67"/>
      <c r="C343" s="67"/>
      <c r="D343" s="67"/>
      <c r="F343" s="98"/>
      <c r="H343" s="67"/>
      <c r="I343" s="67"/>
      <c r="J343" s="67"/>
    </row>
    <row r="344" spans="1:10" ht="18.75">
      <c r="A344" s="89"/>
      <c r="B344" s="67"/>
      <c r="C344" s="67"/>
      <c r="D344" s="67"/>
      <c r="F344" s="98"/>
      <c r="H344" s="67"/>
      <c r="I344" s="67"/>
      <c r="J344" s="67"/>
    </row>
    <row r="345" spans="1:10" ht="18.75">
      <c r="A345" s="89"/>
      <c r="B345" s="67"/>
      <c r="C345" s="67"/>
      <c r="D345" s="67"/>
      <c r="F345" s="98"/>
      <c r="H345" s="67"/>
      <c r="I345" s="67"/>
      <c r="J345" s="67"/>
    </row>
    <row r="346" spans="1:10" ht="18.75">
      <c r="A346" s="89"/>
      <c r="B346" s="67"/>
      <c r="C346" s="67"/>
      <c r="D346" s="67"/>
      <c r="F346" s="98"/>
      <c r="H346" s="67"/>
      <c r="I346" s="67"/>
      <c r="J346" s="67"/>
    </row>
    <row r="347" spans="1:10" ht="18.75">
      <c r="A347" s="89"/>
      <c r="B347" s="67"/>
      <c r="C347" s="67"/>
      <c r="D347" s="67"/>
      <c r="F347" s="98"/>
      <c r="H347" s="67"/>
      <c r="I347" s="67"/>
      <c r="J347" s="67"/>
    </row>
    <row r="348" spans="1:10" ht="18.75">
      <c r="A348" s="89"/>
      <c r="B348" s="67"/>
      <c r="C348" s="67"/>
      <c r="D348" s="67"/>
      <c r="F348" s="98"/>
      <c r="H348" s="67"/>
      <c r="I348" s="67"/>
      <c r="J348" s="67"/>
    </row>
    <row r="349" ht="18.75">
      <c r="F349" s="98"/>
    </row>
    <row r="350" ht="18.75">
      <c r="F350" s="98"/>
    </row>
    <row r="351" ht="18.75">
      <c r="F351" s="98"/>
    </row>
    <row r="352" ht="18.75">
      <c r="F352" s="98"/>
    </row>
    <row r="353" ht="18.75">
      <c r="F353" s="98"/>
    </row>
    <row r="354" ht="18.75">
      <c r="F354" s="98"/>
    </row>
    <row r="355" ht="18.75">
      <c r="F355" s="98"/>
    </row>
    <row r="356" ht="18.75">
      <c r="F356" s="98"/>
    </row>
    <row r="357" ht="18.75">
      <c r="F357" s="98"/>
    </row>
    <row r="358" ht="18.75">
      <c r="F358" s="98"/>
    </row>
    <row r="359" ht="18.75">
      <c r="F359" s="98"/>
    </row>
    <row r="360" ht="18.75">
      <c r="F360" s="98"/>
    </row>
    <row r="361" ht="18.75">
      <c r="F361" s="98"/>
    </row>
    <row r="362" ht="18.75">
      <c r="F362" s="98"/>
    </row>
    <row r="363" ht="18.75">
      <c r="F363" s="98"/>
    </row>
    <row r="364" ht="18.75">
      <c r="F364" s="98"/>
    </row>
    <row r="365" ht="18.75">
      <c r="F365" s="98"/>
    </row>
    <row r="366" ht="18.75">
      <c r="F366" s="98"/>
    </row>
    <row r="367" ht="18.75">
      <c r="F367" s="98"/>
    </row>
    <row r="368" ht="18.75">
      <c r="F368" s="98"/>
    </row>
    <row r="369" ht="18.75">
      <c r="F369" s="98"/>
    </row>
    <row r="370" ht="18.75">
      <c r="F370" s="98"/>
    </row>
    <row r="371" ht="18.75">
      <c r="F371" s="98"/>
    </row>
    <row r="372" ht="18.75">
      <c r="F372" s="98"/>
    </row>
    <row r="373" ht="18.75">
      <c r="F373" s="98"/>
    </row>
    <row r="374" ht="18.75">
      <c r="F374" s="98"/>
    </row>
    <row r="375" ht="18.75">
      <c r="F375" s="98"/>
    </row>
    <row r="376" ht="18.75">
      <c r="F376" s="98"/>
    </row>
    <row r="377" ht="18.75">
      <c r="F377" s="98"/>
    </row>
    <row r="378" ht="18.75">
      <c r="F378" s="98"/>
    </row>
    <row r="379" ht="18.75">
      <c r="F379" s="98"/>
    </row>
    <row r="380" ht="18.75">
      <c r="F380" s="98"/>
    </row>
    <row r="381" ht="18.75">
      <c r="F381" s="98"/>
    </row>
    <row r="382" ht="18.75">
      <c r="F382" s="98"/>
    </row>
    <row r="383" ht="18.75">
      <c r="F383" s="98"/>
    </row>
    <row r="384" ht="18.75">
      <c r="F384" s="98"/>
    </row>
    <row r="385" ht="18.75">
      <c r="F385" s="98"/>
    </row>
    <row r="386" ht="18.75">
      <c r="F386" s="98"/>
    </row>
    <row r="387" ht="18.75">
      <c r="F387" s="98"/>
    </row>
    <row r="388" ht="18.75">
      <c r="F388" s="98"/>
    </row>
    <row r="389" ht="18.75">
      <c r="F389" s="98"/>
    </row>
  </sheetData>
  <sheetProtection/>
  <mergeCells count="12">
    <mergeCell ref="E8:E9"/>
    <mergeCell ref="D8:D9"/>
    <mergeCell ref="A6:J6"/>
    <mergeCell ref="D4:E4"/>
    <mergeCell ref="A5:J5"/>
    <mergeCell ref="I8:J8"/>
    <mergeCell ref="A8:A9"/>
    <mergeCell ref="B8:B9"/>
    <mergeCell ref="C8:C9"/>
    <mergeCell ref="H8:H9"/>
    <mergeCell ref="G8:G9"/>
    <mergeCell ref="F8:F9"/>
  </mergeCells>
  <printOptions/>
  <pageMargins left="0.2755905511811024" right="0.3937007874015748" top="1.1811023622047245" bottom="0.35433070866141736" header="0.1968503937007874" footer="0.1968503937007874"/>
  <pageSetup fitToHeight="22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Gorfin</dc:creator>
  <cp:keywords/>
  <dc:description/>
  <cp:lastModifiedBy>Бондарчук</cp:lastModifiedBy>
  <cp:lastPrinted>2019-11-12T13:36:20Z</cp:lastPrinted>
  <dcterms:created xsi:type="dcterms:W3CDTF">2008-01-14T06:56:18Z</dcterms:created>
  <dcterms:modified xsi:type="dcterms:W3CDTF">2020-11-16T12:07:50Z</dcterms:modified>
  <cp:category/>
  <cp:version/>
  <cp:contentType/>
  <cp:contentStatus/>
</cp:coreProperties>
</file>