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285" windowWidth="9720" windowHeight="8715" tabRatio="927" activeTab="0"/>
  </bookViews>
  <sheets>
    <sheet name="1 півріччя" sheetId="1" r:id="rId1"/>
  </sheets>
  <definedNames>
    <definedName name="_xlnm.Print_Area" localSheetId="0">'1 півріччя'!$A$1:$H$51</definedName>
  </definedNames>
  <calcPr fullCalcOnLoad="1"/>
</workbook>
</file>

<file path=xl/sharedStrings.xml><?xml version="1.0" encoding="utf-8"?>
<sst xmlns="http://schemas.openxmlformats.org/spreadsheetml/2006/main" count="64" uniqueCount="55">
  <si>
    <t>Найменування</t>
  </si>
  <si>
    <t>Утримання цвинтарів</t>
  </si>
  <si>
    <t>Оплата природного газу</t>
  </si>
  <si>
    <t>№</t>
  </si>
  <si>
    <t>Профінансо-вано, грн.</t>
  </si>
  <si>
    <t>Утримання доріг КП "Затишне місто"</t>
  </si>
  <si>
    <t>Утримання доріг КП "Павлоград-Світло"</t>
  </si>
  <si>
    <t xml:space="preserve">Спилювання сухих дерев </t>
  </si>
  <si>
    <t>План на  рік, грн</t>
  </si>
  <si>
    <t>Послуги з садіння та догляду за зеленими насадженнями КП "Затишне місто"</t>
  </si>
  <si>
    <t>Утримання міських пляжів КП "Затишне місто"</t>
  </si>
  <si>
    <t>% виконання</t>
  </si>
  <si>
    <t>Аналіз використання коштів міського бюджету</t>
  </si>
  <si>
    <t>грн.</t>
  </si>
  <si>
    <t>Всього</t>
  </si>
  <si>
    <t xml:space="preserve"> Відхилення (+,-)</t>
  </si>
  <si>
    <t xml:space="preserve">Утримання малих архітектурних форм КП "Затишне місто"                       </t>
  </si>
  <si>
    <t>Утримання притулку для безпритульних тварин</t>
  </si>
  <si>
    <t xml:space="preserve"> </t>
  </si>
  <si>
    <t>Утримання та ефективна експлуатація об'єктів ЖКГ</t>
  </si>
  <si>
    <t>Розміщення твердих побутових відходів на полігоні ТПВ</t>
  </si>
  <si>
    <t>по КПКВ 6030 " Організація благоустрою населених пунктів "</t>
  </si>
  <si>
    <t>Поточний ремонт пошкоджених кабельних ліній (КТПКВ 6011"Експлуатація та технічне обслуговування житлового фонду")</t>
  </si>
  <si>
    <t>Отримання сертифікату, що засвідчує відповідність закінченого будівництвом об'єкту «Реконструкція пров. Голубицького в м. Павлоград» (КТПКВ 6017 "Інша діяльність, пов"язана з експлуатацією об"єктів ЖКГ")</t>
  </si>
  <si>
    <t>Утримання та поточний ремонт мереж зовнішнього освітлення  КП "Павлоград-Світло"</t>
  </si>
  <si>
    <t>Оплата використаної  електроенергії  по зовнішньому освітленню міста КП "Павлоград-Світло"</t>
  </si>
  <si>
    <t>Придбання лавок</t>
  </si>
  <si>
    <t>Придбання ігрових елементів</t>
  </si>
  <si>
    <t xml:space="preserve">Покос трави на території міських парків </t>
  </si>
  <si>
    <t>Дезінсекція зелених зон міста</t>
  </si>
  <si>
    <t xml:space="preserve">Послуги з видалення рідких та твердих відходів  КП "Затишне місто"   </t>
  </si>
  <si>
    <t xml:space="preserve">Профілактична дезінфекція майданчиків для збору ТПВ </t>
  </si>
  <si>
    <t xml:space="preserve">Інвентаризація викидів та отримання дозволу на викиди по котельні мкр. "Північний"  (КТПКВ 6012 "Забезпечення діяльності з виробництва, транспортування, постачання теплової енергії" </t>
  </si>
  <si>
    <t>Виготовлення технічних паспортів на квартири комунальної форми власності (КТПКВ 6017 "Інша діяльність, пов"язана з експлуатацією об"єктів ЖКГ")</t>
  </si>
  <si>
    <t xml:space="preserve">Утримання притулку для безпритульних тварин  (КТПКВ 6020 "Забезпечення функціонування підприємств, установ та організацій, що виробляють, виконують та/або надають житлово-комунальні послуги")  </t>
  </si>
  <si>
    <t>Придбання малих архітектурних форм</t>
  </si>
  <si>
    <t xml:space="preserve">Придбання прапорів та урн </t>
  </si>
  <si>
    <t>Технічне обстеження мостів</t>
  </si>
  <si>
    <t>Поточний  ремонт ліфтів вул. Харківська, 114 (1-4 під.), Центральна,63 (1-3 під.)  (КТПКВ 6015 "Забезпечення надійної експлуатації ліфтів")</t>
  </si>
  <si>
    <t>Придбання огорожі для встановлення вздовж дитячого майданчика по вул. Молодіжна</t>
  </si>
  <si>
    <t>Оцінка неприватизованих квартир(КТПКВ 6017 "Інша діяльність, пов"язана з експлуатацією об"єктів ЖКГ")</t>
  </si>
  <si>
    <t>Технічне обстеження  житлового будинку по вул. Західнодонбаська, 47, Харківська,76 Б, Миру,67А , Шахтобудівників,8  для встановлення технічного стану будівлі (КТПКВ 6017 "Інша діяльність, пов"язана з експлуатацією об"єктів ЖКГ")</t>
  </si>
  <si>
    <t>План  2020 року</t>
  </si>
  <si>
    <t>План 2020 року</t>
  </si>
  <si>
    <t>за  2020 року</t>
  </si>
  <si>
    <t xml:space="preserve">Поточний ремонт системи опалення в підвальному приміщення ОСББ "Дніпровська, 370А" (КТПКВ 6011"Експлуатація та технічне обслуговування житлового фонду") (дотація облбюджету- конкурс  з енергоефективності ОСББ ) </t>
  </si>
  <si>
    <t>Касові видатки за 2020 рік</t>
  </si>
  <si>
    <t>Касові видатки за  2020 рік</t>
  </si>
  <si>
    <t>Проведення оцінки воріт на майданчику для мініфутболу в парку ім. 1 Травня, майданчика для класичного волейболу в парку ім. 1 Травня, майданчика для баскетболу в парку ім. 1 Травня, майданчика для пляжного волейболу в парку ім. 1 Травня  (КТПКВ 6017 "Інша діяльність, пов"язана з експлуатацією об"єктів ЖКГ")</t>
  </si>
  <si>
    <t>Проведення оцінки  будівлі по вул. Шевченко, 104  (КТПКВ 6017 "Інша діяльність, пов"язана з експлуатацією об"єктів ЖКГ")</t>
  </si>
  <si>
    <t>Технічне обстеження  будівлі по вул. Можайського,2а  для встановлення технічного стану будівлі  (КТПКВ 6017 "Інша діяльність, пов"язана з експлуатацією об"єктів ЖКГ")</t>
  </si>
  <si>
    <t>за 2020 рік</t>
  </si>
  <si>
    <t>14-1</t>
  </si>
  <si>
    <t xml:space="preserve">Послуги з проведення заходів з догляду та продовження віку дерев на території парку  1 Травня </t>
  </si>
  <si>
    <t>Послуги з охорони будівлі по вул. Можайського, 2а  та технічне обстеження  будівлі   (КТПКВ 6017 "Інша діяльність, пов"язана з експлуатацією об"єктів ЖКГ")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</si>
</sst>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0"/>
    <numFmt numFmtId="204" formatCode="[$-FC19]d\ mmmm\ yyyy\ &quot;г.&quot;"/>
    <numFmt numFmtId="205" formatCode="000000"/>
    <numFmt numFmtId="206" formatCode="#,##0_ ;\-#,##0\ 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9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5" borderId="7" applyNumberFormat="0" applyAlignment="0" applyProtection="0"/>
    <xf numFmtId="0" fontId="8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Fill="1" applyAlignment="1">
      <alignment/>
    </xf>
    <xf numFmtId="3" fontId="9" fillId="0" borderId="11" xfId="0" applyNumberFormat="1" applyFont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justify" vertical="center"/>
    </xf>
    <xf numFmtId="4" fontId="12" fillId="0" borderId="0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4" fontId="9" fillId="0" borderId="11" xfId="53" applyNumberFormat="1" applyFont="1" applyFill="1" applyBorder="1" applyAlignment="1">
      <alignment horizontal="left" vertical="center" wrapText="1"/>
      <protection/>
    </xf>
    <xf numFmtId="0" fontId="5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3" fontId="9" fillId="0" borderId="12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left" vertical="center" wrapText="1"/>
    </xf>
    <xf numFmtId="3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9" fillId="0" borderId="1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00203 заг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view="pageBreakPreview" zoomScale="85" zoomScaleNormal="83" zoomScaleSheetLayoutView="85" zoomScalePageLayoutView="0" workbookViewId="0" topLeftCell="A13">
      <selection activeCell="O17" sqref="O17"/>
    </sheetView>
  </sheetViews>
  <sheetFormatPr defaultColWidth="9.140625" defaultRowHeight="12.75"/>
  <cols>
    <col min="1" max="1" width="5.00390625" style="1" customWidth="1"/>
    <col min="2" max="2" width="68.28125" style="1" customWidth="1"/>
    <col min="3" max="3" width="15.00390625" style="1" hidden="1" customWidth="1"/>
    <col min="4" max="4" width="18.57421875" style="1" customWidth="1"/>
    <col min="5" max="5" width="16.00390625" style="1" hidden="1" customWidth="1"/>
    <col min="6" max="6" width="18.57421875" style="1" customWidth="1"/>
    <col min="7" max="7" width="15.8515625" style="1" customWidth="1"/>
    <col min="8" max="8" width="19.8515625" style="1" customWidth="1"/>
    <col min="9" max="9" width="0.2890625" style="1" customWidth="1"/>
    <col min="10" max="13" width="9.140625" style="1" hidden="1" customWidth="1"/>
    <col min="14" max="14" width="15.140625" style="1" bestFit="1" customWidth="1"/>
    <col min="15" max="15" width="12.7109375" style="1" customWidth="1"/>
    <col min="16" max="16384" width="9.140625" style="1" customWidth="1"/>
  </cols>
  <sheetData>
    <row r="1" ht="20.25">
      <c r="H1" s="20">
        <v>14</v>
      </c>
    </row>
    <row r="2" spans="1:8" ht="27.75" customHeight="1">
      <c r="A2" s="47" t="s">
        <v>12</v>
      </c>
      <c r="B2" s="47"/>
      <c r="C2" s="47"/>
      <c r="D2" s="47"/>
      <c r="E2" s="47"/>
      <c r="F2" s="47"/>
      <c r="G2" s="47"/>
      <c r="H2" s="48"/>
    </row>
    <row r="3" spans="1:8" ht="18.75">
      <c r="A3" s="47" t="s">
        <v>21</v>
      </c>
      <c r="B3" s="47"/>
      <c r="C3" s="47"/>
      <c r="D3" s="47"/>
      <c r="E3" s="47"/>
      <c r="F3" s="47"/>
      <c r="G3" s="47"/>
      <c r="H3" s="48"/>
    </row>
    <row r="4" spans="1:8" ht="21" customHeight="1">
      <c r="A4" s="47" t="s">
        <v>51</v>
      </c>
      <c r="B4" s="47"/>
      <c r="C4" s="47"/>
      <c r="D4" s="47"/>
      <c r="E4" s="47"/>
      <c r="F4" s="47"/>
      <c r="G4" s="47"/>
      <c r="H4" s="49"/>
    </row>
    <row r="5" spans="1:8" ht="21" customHeight="1">
      <c r="A5" s="4"/>
      <c r="B5" s="4"/>
      <c r="C5" s="4"/>
      <c r="D5" s="4"/>
      <c r="E5" s="4"/>
      <c r="F5" s="4"/>
      <c r="G5" s="4"/>
      <c r="H5" s="13" t="s">
        <v>13</v>
      </c>
    </row>
    <row r="6" spans="1:8" ht="83.25" customHeight="1">
      <c r="A6" s="10" t="s">
        <v>3</v>
      </c>
      <c r="B6" s="11" t="s">
        <v>0</v>
      </c>
      <c r="C6" s="12" t="s">
        <v>8</v>
      </c>
      <c r="D6" s="21" t="s">
        <v>42</v>
      </c>
      <c r="E6" s="11" t="s">
        <v>4</v>
      </c>
      <c r="F6" s="21" t="s">
        <v>47</v>
      </c>
      <c r="G6" s="21" t="s">
        <v>15</v>
      </c>
      <c r="H6" s="22" t="s">
        <v>11</v>
      </c>
    </row>
    <row r="7" spans="1:8" ht="56.25" customHeight="1">
      <c r="A7" s="10">
        <v>1</v>
      </c>
      <c r="B7" s="7" t="s">
        <v>39</v>
      </c>
      <c r="C7" s="12"/>
      <c r="D7" s="35">
        <v>271400</v>
      </c>
      <c r="E7" s="35"/>
      <c r="F7" s="44">
        <f>127400+46800+6000+18200+46800+26000</f>
        <v>271200</v>
      </c>
      <c r="G7" s="15">
        <f aca="true" t="shared" si="0" ref="G7:G30">--F7-D7</f>
        <v>-200</v>
      </c>
      <c r="H7" s="45">
        <f>F7/D7*100</f>
        <v>99.92630803242447</v>
      </c>
    </row>
    <row r="8" spans="1:9" s="2" customFormat="1" ht="30" customHeight="1">
      <c r="A8" s="6">
        <v>2</v>
      </c>
      <c r="B8" s="34" t="s">
        <v>26</v>
      </c>
      <c r="C8" s="9">
        <v>198000</v>
      </c>
      <c r="D8" s="18">
        <v>295400</v>
      </c>
      <c r="E8" s="17"/>
      <c r="F8" s="18">
        <f>38780+9780+47360+24492+2808+27500+47500+47500+49400</f>
        <v>295120</v>
      </c>
      <c r="G8" s="15">
        <f t="shared" si="0"/>
        <v>-280</v>
      </c>
      <c r="H8" s="45">
        <f aca="true" t="shared" si="1" ref="H8:H30">F8/D8*100</f>
        <v>99.90521327014218</v>
      </c>
      <c r="I8" s="37"/>
    </row>
    <row r="9" spans="1:9" s="2" customFormat="1" ht="32.25" customHeight="1">
      <c r="A9" s="10">
        <v>3</v>
      </c>
      <c r="B9" s="7" t="s">
        <v>27</v>
      </c>
      <c r="C9" s="9">
        <v>33000</v>
      </c>
      <c r="D9" s="17">
        <v>159498</v>
      </c>
      <c r="E9" s="17"/>
      <c r="F9" s="18">
        <f>131875+15099</f>
        <v>146974</v>
      </c>
      <c r="G9" s="15">
        <f t="shared" si="0"/>
        <v>-12524</v>
      </c>
      <c r="H9" s="45">
        <f t="shared" si="1"/>
        <v>92.1478639230586</v>
      </c>
      <c r="I9" s="37"/>
    </row>
    <row r="10" spans="1:9" s="2" customFormat="1" ht="32.25" customHeight="1">
      <c r="A10" s="6">
        <v>4</v>
      </c>
      <c r="B10" s="7" t="s">
        <v>35</v>
      </c>
      <c r="C10" s="9"/>
      <c r="D10" s="17">
        <v>20000</v>
      </c>
      <c r="E10" s="17"/>
      <c r="F10" s="18">
        <v>20000</v>
      </c>
      <c r="G10" s="15">
        <f t="shared" si="0"/>
        <v>0</v>
      </c>
      <c r="H10" s="45">
        <f t="shared" si="1"/>
        <v>100</v>
      </c>
      <c r="I10" s="37"/>
    </row>
    <row r="11" spans="1:9" s="2" customFormat="1" ht="32.25" customHeight="1">
      <c r="A11" s="10">
        <v>5</v>
      </c>
      <c r="B11" s="7" t="s">
        <v>36</v>
      </c>
      <c r="C11" s="9"/>
      <c r="D11" s="17">
        <v>29440</v>
      </c>
      <c r="E11" s="17"/>
      <c r="F11" s="18">
        <f>3200+2075+4400+4000+10450+3480</f>
        <v>27605</v>
      </c>
      <c r="G11" s="15">
        <f t="shared" si="0"/>
        <v>-1835</v>
      </c>
      <c r="H11" s="45">
        <f t="shared" si="1"/>
        <v>93.76698369565217</v>
      </c>
      <c r="I11" s="37"/>
    </row>
    <row r="12" spans="1:8" s="2" customFormat="1" ht="33" customHeight="1">
      <c r="A12" s="6">
        <v>6</v>
      </c>
      <c r="B12" s="7" t="s">
        <v>7</v>
      </c>
      <c r="C12" s="9">
        <v>12000</v>
      </c>
      <c r="D12" s="17">
        <v>191000</v>
      </c>
      <c r="E12" s="18"/>
      <c r="F12" s="18">
        <f>44948.16+44949.12+48931.49+48980.07</f>
        <v>187808.84</v>
      </c>
      <c r="G12" s="15">
        <f t="shared" si="0"/>
        <v>-3191.1600000000035</v>
      </c>
      <c r="H12" s="45">
        <f t="shared" si="1"/>
        <v>98.32923560209423</v>
      </c>
    </row>
    <row r="13" spans="1:9" s="2" customFormat="1" ht="38.25" customHeight="1">
      <c r="A13" s="10">
        <v>7</v>
      </c>
      <c r="B13" s="7" t="s">
        <v>28</v>
      </c>
      <c r="C13" s="9">
        <v>200000</v>
      </c>
      <c r="D13" s="17">
        <v>245000</v>
      </c>
      <c r="E13" s="17"/>
      <c r="F13" s="18">
        <f>189339.72+39233.62+16293.01</f>
        <v>244866.35</v>
      </c>
      <c r="G13" s="15">
        <f t="shared" si="0"/>
        <v>-133.64999999999418</v>
      </c>
      <c r="H13" s="45">
        <f t="shared" si="1"/>
        <v>99.94544897959184</v>
      </c>
      <c r="I13" s="38"/>
    </row>
    <row r="14" spans="1:8" s="2" customFormat="1" ht="33" customHeight="1">
      <c r="A14" s="6">
        <v>8</v>
      </c>
      <c r="B14" s="36" t="s">
        <v>29</v>
      </c>
      <c r="C14" s="9">
        <v>60000</v>
      </c>
      <c r="D14" s="18">
        <f>50000+149000</f>
        <v>199000</v>
      </c>
      <c r="E14" s="18"/>
      <c r="F14" s="18">
        <f>41666.67+8333.33+148994.81</f>
        <v>198994.81</v>
      </c>
      <c r="G14" s="15">
        <f t="shared" si="0"/>
        <v>-5.190000000002328</v>
      </c>
      <c r="H14" s="45">
        <f t="shared" si="1"/>
        <v>99.997391959799</v>
      </c>
    </row>
    <row r="15" spans="1:8" s="2" customFormat="1" ht="42" customHeight="1">
      <c r="A15" s="10">
        <v>9</v>
      </c>
      <c r="B15" s="36" t="s">
        <v>20</v>
      </c>
      <c r="C15" s="8">
        <v>226000</v>
      </c>
      <c r="D15" s="18">
        <v>1047000</v>
      </c>
      <c r="E15" s="18"/>
      <c r="F15" s="18">
        <v>1046776</v>
      </c>
      <c r="G15" s="15">
        <f t="shared" si="0"/>
        <v>-224</v>
      </c>
      <c r="H15" s="45">
        <f t="shared" si="1"/>
        <v>99.97860553963706</v>
      </c>
    </row>
    <row r="16" spans="1:10" s="2" customFormat="1" ht="46.5" customHeight="1">
      <c r="A16" s="6">
        <v>10</v>
      </c>
      <c r="B16" s="36" t="s">
        <v>37</v>
      </c>
      <c r="C16" s="8">
        <v>20000</v>
      </c>
      <c r="D16" s="18">
        <v>200000</v>
      </c>
      <c r="E16" s="18"/>
      <c r="F16" s="18">
        <v>199095</v>
      </c>
      <c r="G16" s="15">
        <f t="shared" si="0"/>
        <v>-905</v>
      </c>
      <c r="H16" s="45">
        <f t="shared" si="1"/>
        <v>99.5475</v>
      </c>
      <c r="J16" s="37"/>
    </row>
    <row r="17" spans="1:10" s="2" customFormat="1" ht="57" customHeight="1">
      <c r="A17" s="10">
        <v>11</v>
      </c>
      <c r="B17" s="36" t="s">
        <v>53</v>
      </c>
      <c r="C17" s="8"/>
      <c r="D17" s="18">
        <v>48000</v>
      </c>
      <c r="E17" s="18"/>
      <c r="F17" s="18">
        <v>47804.41</v>
      </c>
      <c r="G17" s="15">
        <f t="shared" si="0"/>
        <v>-195.5899999999965</v>
      </c>
      <c r="H17" s="45">
        <f t="shared" si="1"/>
        <v>99.59252083333334</v>
      </c>
      <c r="J17" s="37"/>
    </row>
    <row r="18" spans="1:9" s="2" customFormat="1" ht="39" customHeight="1">
      <c r="A18" s="6">
        <v>12</v>
      </c>
      <c r="B18" s="36" t="s">
        <v>31</v>
      </c>
      <c r="C18" s="8"/>
      <c r="D18" s="18">
        <v>195000</v>
      </c>
      <c r="E18" s="18"/>
      <c r="F18" s="18">
        <f>104380.2+20876.04+69586.8</f>
        <v>194843.03999999998</v>
      </c>
      <c r="G18" s="15">
        <f t="shared" si="0"/>
        <v>-156.96000000002095</v>
      </c>
      <c r="H18" s="45">
        <f t="shared" si="1"/>
        <v>99.91950769230769</v>
      </c>
      <c r="I18" s="37"/>
    </row>
    <row r="19" spans="1:14" s="2" customFormat="1" ht="35.25" customHeight="1">
      <c r="A19" s="10">
        <v>13</v>
      </c>
      <c r="B19" s="28" t="s">
        <v>2</v>
      </c>
      <c r="C19" s="8">
        <v>507000</v>
      </c>
      <c r="D19" s="18">
        <v>95324</v>
      </c>
      <c r="E19" s="18"/>
      <c r="F19" s="18">
        <v>89162.27</v>
      </c>
      <c r="G19" s="15">
        <f t="shared" si="0"/>
        <v>-6161.729999999996</v>
      </c>
      <c r="H19" s="45">
        <f t="shared" si="1"/>
        <v>93.53601401535815</v>
      </c>
      <c r="N19" s="38"/>
    </row>
    <row r="20" spans="1:8" s="2" customFormat="1" ht="37.5" customHeight="1">
      <c r="A20" s="6">
        <v>14</v>
      </c>
      <c r="B20" s="39" t="s">
        <v>1</v>
      </c>
      <c r="C20" s="8">
        <v>40000</v>
      </c>
      <c r="D20" s="18">
        <v>4065975</v>
      </c>
      <c r="E20" s="19"/>
      <c r="F20" s="17">
        <v>4054488.75</v>
      </c>
      <c r="G20" s="15">
        <f t="shared" si="0"/>
        <v>-11486.25</v>
      </c>
      <c r="H20" s="45">
        <f t="shared" si="1"/>
        <v>99.71750318189365</v>
      </c>
    </row>
    <row r="21" spans="1:14" s="2" customFormat="1" ht="58.5" customHeight="1">
      <c r="A21" s="10">
        <v>15</v>
      </c>
      <c r="B21" s="28" t="s">
        <v>16</v>
      </c>
      <c r="C21" s="8">
        <v>940675</v>
      </c>
      <c r="D21" s="18">
        <v>1385140</v>
      </c>
      <c r="E21" s="19"/>
      <c r="F21" s="18">
        <v>1379563.42</v>
      </c>
      <c r="G21" s="15">
        <f t="shared" si="0"/>
        <v>-5576.5800000000745</v>
      </c>
      <c r="H21" s="45">
        <f t="shared" si="1"/>
        <v>99.59739954084064</v>
      </c>
      <c r="N21" s="38"/>
    </row>
    <row r="22" spans="1:9" s="2" customFormat="1" ht="37.5">
      <c r="A22" s="6">
        <v>16</v>
      </c>
      <c r="B22" s="28" t="s">
        <v>30</v>
      </c>
      <c r="C22" s="8">
        <v>120000</v>
      </c>
      <c r="D22" s="18">
        <v>725380</v>
      </c>
      <c r="E22" s="18"/>
      <c r="F22" s="18">
        <v>723773.26</v>
      </c>
      <c r="G22" s="15">
        <f t="shared" si="0"/>
        <v>-1606.7399999999907</v>
      </c>
      <c r="H22" s="45">
        <f t="shared" si="1"/>
        <v>99.77849678789049</v>
      </c>
      <c r="I22" s="38"/>
    </row>
    <row r="23" spans="1:8" s="3" customFormat="1" ht="39" customHeight="1">
      <c r="A23" s="10">
        <v>17</v>
      </c>
      <c r="B23" s="28" t="s">
        <v>5</v>
      </c>
      <c r="C23" s="9">
        <v>6622000</v>
      </c>
      <c r="D23" s="18">
        <v>36024045</v>
      </c>
      <c r="E23" s="18"/>
      <c r="F23" s="18">
        <v>35922194.53</v>
      </c>
      <c r="G23" s="15">
        <f t="shared" si="0"/>
        <v>-101850.46999999881</v>
      </c>
      <c r="H23" s="45">
        <f t="shared" si="1"/>
        <v>99.71727086727768</v>
      </c>
    </row>
    <row r="24" spans="1:8" s="3" customFormat="1" ht="42" customHeight="1">
      <c r="A24" s="6">
        <v>18</v>
      </c>
      <c r="B24" s="28" t="s">
        <v>10</v>
      </c>
      <c r="C24" s="9">
        <v>1347236</v>
      </c>
      <c r="D24" s="18">
        <v>228450</v>
      </c>
      <c r="E24" s="18"/>
      <c r="F24" s="18">
        <v>228430.37</v>
      </c>
      <c r="G24" s="15">
        <f t="shared" si="0"/>
        <v>-19.630000000004657</v>
      </c>
      <c r="H24" s="45">
        <f t="shared" si="1"/>
        <v>99.99140731013351</v>
      </c>
    </row>
    <row r="25" spans="1:13" s="2" customFormat="1" ht="54" customHeight="1">
      <c r="A25" s="10">
        <v>19</v>
      </c>
      <c r="B25" s="28" t="s">
        <v>9</v>
      </c>
      <c r="C25" s="8">
        <v>203000</v>
      </c>
      <c r="D25" s="18">
        <v>3779730</v>
      </c>
      <c r="E25" s="18"/>
      <c r="F25" s="18">
        <v>3779619.54</v>
      </c>
      <c r="G25" s="15">
        <f t="shared" si="0"/>
        <v>-110.45999999996275</v>
      </c>
      <c r="H25" s="45">
        <f t="shared" si="1"/>
        <v>99.99707756903271</v>
      </c>
      <c r="M25" s="2" t="s">
        <v>18</v>
      </c>
    </row>
    <row r="26" spans="1:8" s="2" customFormat="1" ht="48.75" customHeight="1">
      <c r="A26" s="6">
        <v>20</v>
      </c>
      <c r="B26" s="28" t="s">
        <v>17</v>
      </c>
      <c r="C26" s="8">
        <v>2107635</v>
      </c>
      <c r="D26" s="18">
        <v>330990.59</v>
      </c>
      <c r="E26" s="18"/>
      <c r="F26" s="18">
        <v>330990.59</v>
      </c>
      <c r="G26" s="18">
        <f t="shared" si="0"/>
        <v>0</v>
      </c>
      <c r="H26" s="45">
        <f t="shared" si="1"/>
        <v>100</v>
      </c>
    </row>
    <row r="27" spans="1:8" s="2" customFormat="1" ht="44.25" customHeight="1">
      <c r="A27" s="10">
        <v>21</v>
      </c>
      <c r="B27" s="28" t="s">
        <v>6</v>
      </c>
      <c r="C27" s="8">
        <v>1316124</v>
      </c>
      <c r="D27" s="18">
        <v>2723555</v>
      </c>
      <c r="E27" s="18"/>
      <c r="F27" s="18">
        <v>2711206.62</v>
      </c>
      <c r="G27" s="18">
        <f t="shared" si="0"/>
        <v>-12348.379999999888</v>
      </c>
      <c r="H27" s="45">
        <f t="shared" si="1"/>
        <v>99.54660801782964</v>
      </c>
    </row>
    <row r="28" spans="1:14" s="2" customFormat="1" ht="55.5" customHeight="1">
      <c r="A28" s="6">
        <v>22</v>
      </c>
      <c r="B28" s="28" t="s">
        <v>24</v>
      </c>
      <c r="C28" s="8">
        <v>804000</v>
      </c>
      <c r="D28" s="18">
        <v>7143026</v>
      </c>
      <c r="E28" s="18"/>
      <c r="F28" s="18">
        <v>7114837.79</v>
      </c>
      <c r="G28" s="18">
        <f t="shared" si="0"/>
        <v>-28188.209999999963</v>
      </c>
      <c r="H28" s="45">
        <f t="shared" si="1"/>
        <v>99.60537438894944</v>
      </c>
      <c r="I28" s="38"/>
      <c r="N28" s="38"/>
    </row>
    <row r="29" spans="1:8" s="2" customFormat="1" ht="54.75" customHeight="1">
      <c r="A29" s="10">
        <v>23</v>
      </c>
      <c r="B29" s="28" t="s">
        <v>25</v>
      </c>
      <c r="C29" s="8">
        <v>366753</v>
      </c>
      <c r="D29" s="18">
        <v>6332626</v>
      </c>
      <c r="E29" s="18"/>
      <c r="F29" s="18">
        <v>6121977.64</v>
      </c>
      <c r="G29" s="18">
        <f t="shared" si="0"/>
        <v>-210648.36000000034</v>
      </c>
      <c r="H29" s="45">
        <f t="shared" si="1"/>
        <v>96.67360175699622</v>
      </c>
    </row>
    <row r="30" spans="1:9" s="2" customFormat="1" ht="54" customHeight="1">
      <c r="A30" s="50" t="s">
        <v>14</v>
      </c>
      <c r="B30" s="50"/>
      <c r="C30" s="8"/>
      <c r="D30" s="16">
        <f>SUM(D7:D29)</f>
        <v>65734979.59</v>
      </c>
      <c r="E30" s="16"/>
      <c r="F30" s="16">
        <f>SUM(F7:F29)</f>
        <v>65337332.23</v>
      </c>
      <c r="G30" s="15">
        <f t="shared" si="0"/>
        <v>-397647.36000000685</v>
      </c>
      <c r="H30" s="45">
        <f t="shared" si="1"/>
        <v>99.39507494718916</v>
      </c>
      <c r="I30" s="38"/>
    </row>
    <row r="31" spans="1:8" s="2" customFormat="1" ht="16.5" customHeight="1">
      <c r="A31" s="25"/>
      <c r="B31" s="25"/>
      <c r="C31" s="26"/>
      <c r="D31" s="27"/>
      <c r="E31" s="27"/>
      <c r="F31" s="26"/>
      <c r="G31" s="27"/>
      <c r="H31" s="46" t="s">
        <v>52</v>
      </c>
    </row>
    <row r="32" spans="1:8" s="2" customFormat="1" ht="16.5" customHeight="1">
      <c r="A32" s="47" t="s">
        <v>12</v>
      </c>
      <c r="B32" s="47"/>
      <c r="C32" s="47"/>
      <c r="D32" s="47"/>
      <c r="E32" s="47"/>
      <c r="F32" s="47"/>
      <c r="G32" s="47"/>
      <c r="H32" s="48"/>
    </row>
    <row r="33" spans="1:8" s="2" customFormat="1" ht="16.5" customHeight="1">
      <c r="A33" s="47" t="s">
        <v>19</v>
      </c>
      <c r="B33" s="47"/>
      <c r="C33" s="47"/>
      <c r="D33" s="47"/>
      <c r="E33" s="47"/>
      <c r="F33" s="47"/>
      <c r="G33" s="47"/>
      <c r="H33" s="47"/>
    </row>
    <row r="34" spans="1:8" s="2" customFormat="1" ht="16.5" customHeight="1">
      <c r="A34" s="47" t="s">
        <v>44</v>
      </c>
      <c r="B34" s="47"/>
      <c r="C34" s="47"/>
      <c r="D34" s="47"/>
      <c r="E34" s="47"/>
      <c r="F34" s="47"/>
      <c r="G34" s="47"/>
      <c r="H34" s="49"/>
    </row>
    <row r="35" spans="1:8" s="2" customFormat="1" ht="16.5" customHeight="1">
      <c r="A35" s="29"/>
      <c r="B35" s="29"/>
      <c r="C35" s="29"/>
      <c r="D35" s="29"/>
      <c r="E35" s="29"/>
      <c r="F35" s="29"/>
      <c r="G35" s="29"/>
      <c r="H35" s="40" t="s">
        <v>13</v>
      </c>
    </row>
    <row r="36" spans="1:8" ht="75" customHeight="1">
      <c r="A36" s="5" t="s">
        <v>3</v>
      </c>
      <c r="B36" s="30" t="s">
        <v>0</v>
      </c>
      <c r="C36" s="31" t="s">
        <v>8</v>
      </c>
      <c r="D36" s="32" t="s">
        <v>43</v>
      </c>
      <c r="E36" s="30" t="s">
        <v>4</v>
      </c>
      <c r="F36" s="32" t="s">
        <v>46</v>
      </c>
      <c r="G36" s="32" t="s">
        <v>15</v>
      </c>
      <c r="H36" s="33" t="s">
        <v>11</v>
      </c>
    </row>
    <row r="37" spans="1:8" s="2" customFormat="1" ht="70.5" customHeight="1">
      <c r="A37" s="6">
        <v>1</v>
      </c>
      <c r="B37" s="24" t="s">
        <v>22</v>
      </c>
      <c r="C37" s="23"/>
      <c r="D37" s="41">
        <v>308000</v>
      </c>
      <c r="E37" s="41"/>
      <c r="F37" s="41">
        <f>64948+127686+66332+49034</f>
        <v>308000</v>
      </c>
      <c r="G37" s="42">
        <f>--F37-D37</f>
        <v>0</v>
      </c>
      <c r="H37" s="41">
        <f>F37/D37*100</f>
        <v>100</v>
      </c>
    </row>
    <row r="38" spans="1:8" s="2" customFormat="1" ht="99.75" customHeight="1">
      <c r="A38" s="6">
        <v>2</v>
      </c>
      <c r="B38" s="24" t="s">
        <v>45</v>
      </c>
      <c r="C38" s="23"/>
      <c r="D38" s="41">
        <v>40000</v>
      </c>
      <c r="E38" s="41"/>
      <c r="F38" s="41">
        <v>40000</v>
      </c>
      <c r="G38" s="42">
        <f aca="true" t="shared" si="2" ref="G38:G49">--F38-D38</f>
        <v>0</v>
      </c>
      <c r="H38" s="41">
        <f aca="true" t="shared" si="3" ref="H38:H50">F38/D38*100</f>
        <v>100</v>
      </c>
    </row>
    <row r="39" spans="1:8" s="2" customFormat="1" ht="83.25" customHeight="1">
      <c r="A39" s="6">
        <v>3</v>
      </c>
      <c r="B39" s="7" t="s">
        <v>32</v>
      </c>
      <c r="C39" s="23"/>
      <c r="D39" s="41">
        <v>17000</v>
      </c>
      <c r="E39" s="41"/>
      <c r="F39" s="41">
        <v>16800</v>
      </c>
      <c r="G39" s="42">
        <f t="shared" si="2"/>
        <v>-200</v>
      </c>
      <c r="H39" s="41">
        <f t="shared" si="3"/>
        <v>98.82352941176471</v>
      </c>
    </row>
    <row r="40" spans="1:8" s="2" customFormat="1" ht="93" customHeight="1">
      <c r="A40" s="6">
        <v>4</v>
      </c>
      <c r="B40" s="7" t="s">
        <v>38</v>
      </c>
      <c r="C40" s="23"/>
      <c r="D40" s="41">
        <v>697000</v>
      </c>
      <c r="E40" s="41"/>
      <c r="F40" s="41">
        <f>622125.17+74702.57</f>
        <v>696827.74</v>
      </c>
      <c r="G40" s="42">
        <f t="shared" si="2"/>
        <v>-172.2600000000093</v>
      </c>
      <c r="H40" s="41">
        <f t="shared" si="3"/>
        <v>99.97528550932569</v>
      </c>
    </row>
    <row r="41" spans="1:8" s="2" customFormat="1" ht="98.25" customHeight="1">
      <c r="A41" s="6">
        <v>5</v>
      </c>
      <c r="B41" s="7" t="s">
        <v>23</v>
      </c>
      <c r="C41" s="23"/>
      <c r="D41" s="41">
        <v>10000</v>
      </c>
      <c r="E41" s="41"/>
      <c r="F41" s="41">
        <f>9669.2</f>
        <v>9669.2</v>
      </c>
      <c r="G41" s="42">
        <f t="shared" si="2"/>
        <v>-330.7999999999993</v>
      </c>
      <c r="H41" s="41">
        <f t="shared" si="3"/>
        <v>96.69200000000001</v>
      </c>
    </row>
    <row r="42" spans="1:8" s="2" customFormat="1" ht="75" customHeight="1">
      <c r="A42" s="6">
        <v>6</v>
      </c>
      <c r="B42" s="7" t="s">
        <v>33</v>
      </c>
      <c r="C42" s="23"/>
      <c r="D42" s="41">
        <v>6100</v>
      </c>
      <c r="E42" s="41"/>
      <c r="F42" s="41">
        <v>6081.82</v>
      </c>
      <c r="G42" s="42">
        <f t="shared" si="2"/>
        <v>-18.18000000000029</v>
      </c>
      <c r="H42" s="41">
        <f t="shared" si="3"/>
        <v>99.70196721311476</v>
      </c>
    </row>
    <row r="43" spans="1:8" s="2" customFormat="1" ht="111.75" customHeight="1">
      <c r="A43" s="6">
        <v>7</v>
      </c>
      <c r="B43" s="7" t="s">
        <v>41</v>
      </c>
      <c r="C43" s="23"/>
      <c r="D43" s="41">
        <f>95000+95000+40000+49500</f>
        <v>279500</v>
      </c>
      <c r="E43" s="41"/>
      <c r="F43" s="41">
        <f>94973+94800+40000+49400</f>
        <v>279173</v>
      </c>
      <c r="G43" s="42">
        <f t="shared" si="2"/>
        <v>-327</v>
      </c>
      <c r="H43" s="41">
        <f t="shared" si="3"/>
        <v>99.8830053667263</v>
      </c>
    </row>
    <row r="44" spans="1:8" s="2" customFormat="1" ht="60.75" customHeight="1">
      <c r="A44" s="6">
        <v>8</v>
      </c>
      <c r="B44" s="7" t="s">
        <v>40</v>
      </c>
      <c r="C44" s="23"/>
      <c r="D44" s="41">
        <v>15100</v>
      </c>
      <c r="E44" s="41"/>
      <c r="F44" s="41">
        <v>15098.58</v>
      </c>
      <c r="G44" s="42">
        <f t="shared" si="2"/>
        <v>-1.4200000000000728</v>
      </c>
      <c r="H44" s="41">
        <f t="shared" si="3"/>
        <v>99.99059602649007</v>
      </c>
    </row>
    <row r="45" spans="1:8" s="2" customFormat="1" ht="61.5" customHeight="1">
      <c r="A45" s="6">
        <v>9</v>
      </c>
      <c r="B45" s="7" t="s">
        <v>54</v>
      </c>
      <c r="C45" s="23"/>
      <c r="D45" s="41">
        <v>44700</v>
      </c>
      <c r="E45" s="41"/>
      <c r="F45" s="41">
        <f>44640</f>
        <v>44640</v>
      </c>
      <c r="G45" s="42">
        <f t="shared" si="2"/>
        <v>-60</v>
      </c>
      <c r="H45" s="41">
        <f t="shared" si="3"/>
        <v>99.86577181208054</v>
      </c>
    </row>
    <row r="46" spans="1:8" s="2" customFormat="1" ht="118.5" customHeight="1">
      <c r="A46" s="6">
        <v>10</v>
      </c>
      <c r="B46" s="7" t="s">
        <v>48</v>
      </c>
      <c r="C46" s="23"/>
      <c r="D46" s="41">
        <v>10000</v>
      </c>
      <c r="E46" s="41"/>
      <c r="F46" s="41">
        <f>7445+2.86</f>
        <v>7447.86</v>
      </c>
      <c r="G46" s="42">
        <f t="shared" si="2"/>
        <v>-2552.1400000000003</v>
      </c>
      <c r="H46" s="41">
        <f t="shared" si="3"/>
        <v>74.4786</v>
      </c>
    </row>
    <row r="47" spans="1:8" s="2" customFormat="1" ht="65.25" customHeight="1">
      <c r="A47" s="6">
        <v>11</v>
      </c>
      <c r="B47" s="7" t="s">
        <v>49</v>
      </c>
      <c r="C47" s="23"/>
      <c r="D47" s="41">
        <v>10000</v>
      </c>
      <c r="E47" s="41"/>
      <c r="F47" s="41">
        <v>4000</v>
      </c>
      <c r="G47" s="42">
        <f t="shared" si="2"/>
        <v>-6000</v>
      </c>
      <c r="H47" s="41">
        <f t="shared" si="3"/>
        <v>40</v>
      </c>
    </row>
    <row r="48" spans="1:8" s="2" customFormat="1" ht="72.75" customHeight="1">
      <c r="A48" s="6">
        <v>12</v>
      </c>
      <c r="B48" s="7" t="s">
        <v>50</v>
      </c>
      <c r="C48" s="23"/>
      <c r="D48" s="41">
        <v>38000</v>
      </c>
      <c r="E48" s="41"/>
      <c r="F48" s="41">
        <v>38000</v>
      </c>
      <c r="G48" s="42">
        <f t="shared" si="2"/>
        <v>0</v>
      </c>
      <c r="H48" s="41">
        <f t="shared" si="3"/>
        <v>100</v>
      </c>
    </row>
    <row r="49" spans="1:8" s="2" customFormat="1" ht="87.75" customHeight="1">
      <c r="A49" s="6">
        <v>13</v>
      </c>
      <c r="B49" s="28" t="s">
        <v>34</v>
      </c>
      <c r="C49" s="23"/>
      <c r="D49" s="41">
        <v>1667689.41</v>
      </c>
      <c r="E49" s="41"/>
      <c r="F49" s="41">
        <v>1600328.79</v>
      </c>
      <c r="G49" s="42">
        <f t="shared" si="2"/>
        <v>-67360.61999999988</v>
      </c>
      <c r="H49" s="41">
        <f t="shared" si="3"/>
        <v>95.96084141350997</v>
      </c>
    </row>
    <row r="50" spans="1:8" s="2" customFormat="1" ht="18.75">
      <c r="A50" s="51" t="s">
        <v>14</v>
      </c>
      <c r="B50" s="52"/>
      <c r="C50" s="23"/>
      <c r="D50" s="43">
        <f>SUM(D37:D49)</f>
        <v>3143089.41</v>
      </c>
      <c r="E50" s="43"/>
      <c r="F50" s="43">
        <f>SUM(F37:F49)</f>
        <v>3066066.99</v>
      </c>
      <c r="G50" s="42">
        <f>--F50-D50</f>
        <v>-77022.41999999993</v>
      </c>
      <c r="H50" s="41">
        <f t="shared" si="3"/>
        <v>97.54946773849491</v>
      </c>
    </row>
    <row r="51" spans="1:8" s="2" customFormat="1" ht="18.75">
      <c r="A51" s="14"/>
      <c r="B51" s="14"/>
      <c r="C51" s="14"/>
      <c r="D51" s="14"/>
      <c r="E51" s="14"/>
      <c r="F51" s="14"/>
      <c r="G51" s="14"/>
      <c r="H51" s="14"/>
    </row>
    <row r="52" s="2" customFormat="1" ht="15.75"/>
    <row r="53" s="2" customFormat="1" ht="15.75"/>
    <row r="54" s="2" customFormat="1" ht="15.75"/>
    <row r="55" s="2" customFormat="1" ht="15.75"/>
    <row r="56" s="2" customFormat="1" ht="15.75"/>
    <row r="57" s="2" customFormat="1" ht="15.75"/>
    <row r="58" s="2" customFormat="1" ht="15.75"/>
    <row r="59" s="2" customFormat="1" ht="15.75"/>
    <row r="60" s="2" customFormat="1" ht="15.75"/>
    <row r="61" s="2" customFormat="1" ht="15.75"/>
    <row r="62" s="2" customFormat="1" ht="15.75"/>
    <row r="63" s="2" customFormat="1" ht="15.75"/>
    <row r="64" s="2" customFormat="1" ht="15.75"/>
    <row r="65" s="2" customFormat="1" ht="15.75"/>
    <row r="66" s="2" customFormat="1" ht="15.75"/>
    <row r="67" s="2" customFormat="1" ht="15.75"/>
    <row r="68" s="2" customFormat="1" ht="15.75"/>
    <row r="69" s="2" customFormat="1" ht="15.75"/>
    <row r="70" s="2" customFormat="1" ht="15.75"/>
    <row r="71" s="2" customFormat="1" ht="15.75"/>
    <row r="72" s="2" customFormat="1" ht="15.75"/>
    <row r="73" s="2" customFormat="1" ht="15.75"/>
    <row r="74" s="2" customFormat="1" ht="15.75"/>
    <row r="75" s="2" customFormat="1" ht="15.75"/>
    <row r="76" s="2" customFormat="1" ht="15.75"/>
    <row r="77" s="2" customFormat="1" ht="15.75"/>
    <row r="78" s="2" customFormat="1" ht="15.75"/>
    <row r="79" s="2" customFormat="1" ht="15.75"/>
    <row r="80" s="2" customFormat="1" ht="15.75"/>
    <row r="81" s="2" customFormat="1" ht="15.75"/>
    <row r="82" s="2" customFormat="1" ht="15.75"/>
    <row r="83" s="2" customFormat="1" ht="15.75"/>
    <row r="84" s="2" customFormat="1" ht="15.75"/>
    <row r="85" s="2" customFormat="1" ht="15.75"/>
    <row r="86" s="2" customFormat="1" ht="15.75"/>
    <row r="87" s="2" customFormat="1" ht="15.75"/>
    <row r="88" s="2" customFormat="1" ht="15.75"/>
    <row r="89" s="2" customFormat="1" ht="15.75"/>
    <row r="90" s="2" customFormat="1" ht="15.75"/>
    <row r="91" s="2" customFormat="1" ht="15.75"/>
    <row r="92" s="2" customFormat="1" ht="15.75"/>
    <row r="93" s="2" customFormat="1" ht="15.75"/>
    <row r="94" s="2" customFormat="1" ht="15.75"/>
    <row r="95" s="2" customFormat="1" ht="15.75"/>
    <row r="96" s="2" customFormat="1" ht="15.75"/>
    <row r="97" s="2" customFormat="1" ht="15.75"/>
    <row r="98" s="2" customFormat="1" ht="15.75"/>
    <row r="99" s="2" customFormat="1" ht="15.75"/>
    <row r="100" s="2" customFormat="1" ht="15.75"/>
    <row r="101" s="2" customFormat="1" ht="15.75"/>
    <row r="102" s="2" customFormat="1" ht="15.75"/>
    <row r="103" s="2" customFormat="1" ht="15.75"/>
    <row r="104" s="2" customFormat="1" ht="15.75"/>
    <row r="105" s="2" customFormat="1" ht="15.75"/>
    <row r="106" s="2" customFormat="1" ht="15.75"/>
    <row r="107" s="2" customFormat="1" ht="15.75"/>
    <row r="108" s="2" customFormat="1" ht="15.75"/>
    <row r="109" s="2" customFormat="1" ht="15.75"/>
    <row r="110" s="2" customFormat="1" ht="15.75"/>
    <row r="111" s="2" customFormat="1" ht="15.75"/>
    <row r="112" s="2" customFormat="1" ht="15.75"/>
    <row r="113" s="2" customFormat="1" ht="15.75"/>
    <row r="114" s="2" customFormat="1" ht="15.75"/>
    <row r="115" s="2" customFormat="1" ht="15.75"/>
    <row r="116" s="2" customFormat="1" ht="15.75"/>
    <row r="117" s="2" customFormat="1" ht="15.75"/>
    <row r="118" s="2" customFormat="1" ht="15.75"/>
    <row r="119" s="2" customFormat="1" ht="15.75"/>
    <row r="120" s="2" customFormat="1" ht="15.75"/>
    <row r="121" s="2" customFormat="1" ht="15.75"/>
    <row r="122" s="2" customFormat="1" ht="15.75"/>
    <row r="123" s="2" customFormat="1" ht="15.75"/>
    <row r="124" s="2" customFormat="1" ht="15.75"/>
    <row r="125" s="2" customFormat="1" ht="15.75"/>
    <row r="126" s="2" customFormat="1" ht="15.75"/>
    <row r="127" s="2" customFormat="1" ht="15.75"/>
    <row r="128" s="2" customFormat="1" ht="15.75"/>
    <row r="129" s="2" customFormat="1" ht="15.75"/>
    <row r="130" s="2" customFormat="1" ht="15.75"/>
    <row r="131" s="2" customFormat="1" ht="15.75"/>
    <row r="132" s="2" customFormat="1" ht="15.75"/>
    <row r="133" s="2" customFormat="1" ht="15.75"/>
    <row r="134" s="2" customFormat="1" ht="15.75"/>
    <row r="135" s="2" customFormat="1" ht="15.75"/>
    <row r="136" s="2" customFormat="1" ht="15.75"/>
    <row r="137" s="2" customFormat="1" ht="15.75"/>
    <row r="138" s="2" customFormat="1" ht="15.75"/>
    <row r="139" s="2" customFormat="1" ht="15.75"/>
    <row r="140" s="2" customFormat="1" ht="15.75"/>
    <row r="141" s="2" customFormat="1" ht="15.75"/>
    <row r="142" s="2" customFormat="1" ht="15.75"/>
    <row r="143" s="2" customFormat="1" ht="15.75"/>
    <row r="144" s="2" customFormat="1" ht="15.75"/>
    <row r="145" s="2" customFormat="1" ht="15.75"/>
    <row r="146" s="2" customFormat="1" ht="15.75"/>
    <row r="147" s="2" customFormat="1" ht="15.75"/>
    <row r="148" s="2" customFormat="1" ht="15.75"/>
    <row r="149" s="2" customFormat="1" ht="15.75"/>
    <row r="150" s="2" customFormat="1" ht="15.75"/>
    <row r="151" s="2" customFormat="1" ht="15.75"/>
    <row r="152" s="2" customFormat="1" ht="15.75"/>
    <row r="153" s="2" customFormat="1" ht="15.75"/>
    <row r="154" s="2" customFormat="1" ht="15.75"/>
    <row r="155" s="2" customFormat="1" ht="15.75"/>
    <row r="156" s="2" customFormat="1" ht="15.75"/>
    <row r="157" s="2" customFormat="1" ht="15.75"/>
    <row r="158" s="2" customFormat="1" ht="15.75"/>
    <row r="159" s="2" customFormat="1" ht="15.75"/>
    <row r="160" s="2" customFormat="1" ht="15.75"/>
    <row r="161" s="2" customFormat="1" ht="15.75"/>
    <row r="162" s="2" customFormat="1" ht="15.75"/>
    <row r="163" s="2" customFormat="1" ht="15.75"/>
    <row r="164" s="2" customFormat="1" ht="15.75"/>
    <row r="165" s="2" customFormat="1" ht="15.75"/>
    <row r="166" s="2" customFormat="1" ht="15.75"/>
    <row r="167" s="2" customFormat="1" ht="15.75"/>
    <row r="168" s="2" customFormat="1" ht="15.75"/>
    <row r="169" s="2" customFormat="1" ht="15.75"/>
    <row r="170" s="2" customFormat="1" ht="15.75"/>
    <row r="171" s="2" customFormat="1" ht="15.75"/>
    <row r="172" s="2" customFormat="1" ht="15.75"/>
    <row r="173" s="2" customFormat="1" ht="15.75"/>
    <row r="174" s="2" customFormat="1" ht="15.75"/>
    <row r="175" s="2" customFormat="1" ht="15.75"/>
    <row r="176" s="2" customFormat="1" ht="15.75"/>
    <row r="177" s="2" customFormat="1" ht="15.75"/>
    <row r="178" s="2" customFormat="1" ht="15.75"/>
    <row r="179" s="2" customFormat="1" ht="15.75"/>
    <row r="180" s="2" customFormat="1" ht="15.75"/>
    <row r="181" s="2" customFormat="1" ht="15.75"/>
    <row r="182" s="2" customFormat="1" ht="15.75"/>
    <row r="183" s="2" customFormat="1" ht="15.75"/>
    <row r="184" s="2" customFormat="1" ht="15.75"/>
    <row r="185" s="2" customFormat="1" ht="15.75"/>
    <row r="186" s="2" customFormat="1" ht="15.75"/>
    <row r="187" s="2" customFormat="1" ht="15.75"/>
    <row r="188" s="2" customFormat="1" ht="15.75"/>
  </sheetData>
  <sheetProtection/>
  <mergeCells count="8">
    <mergeCell ref="A50:B50"/>
    <mergeCell ref="A2:H2"/>
    <mergeCell ref="A3:H3"/>
    <mergeCell ref="A4:H4"/>
    <mergeCell ref="A32:H32"/>
    <mergeCell ref="A33:H33"/>
    <mergeCell ref="A34:H34"/>
    <mergeCell ref="A30:B30"/>
  </mergeCells>
  <printOptions/>
  <pageMargins left="0.31496062992125984" right="0.2362204724409449" top="0" bottom="0.1968503937007874" header="0.1968503937007874" footer="0.1968503937007874"/>
  <pageSetup horizontalDpi="600" verticalDpi="600" orientation="portrait" paperSize="9" scale="63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Нестеренко ЛП</cp:lastModifiedBy>
  <cp:lastPrinted>2021-01-16T10:13:12Z</cp:lastPrinted>
  <dcterms:created xsi:type="dcterms:W3CDTF">1996-10-08T23:32:33Z</dcterms:created>
  <dcterms:modified xsi:type="dcterms:W3CDTF">2021-01-16T10:13:28Z</dcterms:modified>
  <cp:category/>
  <cp:version/>
  <cp:contentType/>
  <cp:contentStatus/>
</cp:coreProperties>
</file>