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рік  2018" sheetId="1" r:id="rId1"/>
  </sheets>
  <definedNames/>
  <calcPr fullCalcOnLoad="1"/>
</workbook>
</file>

<file path=xl/sharedStrings.xml><?xml version="1.0" encoding="utf-8"?>
<sst xmlns="http://schemas.openxmlformats.org/spreadsheetml/2006/main" count="134" uniqueCount="107">
  <si>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</si>
  <si>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</si>
  <si>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</si>
  <si>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</si>
  <si>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</si>
  <si>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</si>
  <si>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</si>
  <si>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</si>
  <si>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</si>
  <si>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</si>
  <si>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</si>
  <si>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</si>
  <si>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</si>
  <si>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</si>
  <si>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</si>
  <si>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</si>
  <si>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</si>
  <si>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</si>
  <si>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</si>
  <si>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</si>
  <si>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</si>
  <si>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</si>
  <si>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</si>
  <si>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</si>
  <si>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</si>
  <si>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</si>
  <si>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</si>
  <si>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</si>
  <si>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</si>
  <si>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</si>
  <si>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</si>
  <si>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</si>
  <si>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</si>
  <si>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</si>
  <si>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</si>
  <si>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</si>
  <si>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</si>
  <si>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</si>
  <si>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</si>
  <si>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</si>
  <si>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</si>
  <si>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</si>
  <si>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видатки на відрядження</t>
  </si>
  <si>
    <t>5.3</t>
  </si>
  <si>
    <t>5.4</t>
  </si>
  <si>
    <t>5.5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</si>
  <si>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</si>
  <si>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</si>
  <si>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</si>
  <si>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</si>
  <si>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</si>
  <si>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</si>
  <si>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</si>
  <si>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</si>
  <si>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</si>
  <si>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</si>
  <si>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</si>
  <si>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</si>
  <si>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</si>
  <si>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</si>
  <si>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</si>
  <si>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</si>
  <si>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</si>
  <si>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</si>
  <si>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</si>
  <si>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</si>
  <si>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</si>
  <si>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</si>
  <si>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</si>
  <si>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</si>
  <si>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Затверджено на рік</t>
  </si>
  <si>
    <t>Затверджено на 1 квартал</t>
  </si>
  <si>
    <t>будівельні матеріали (пісок)</t>
  </si>
  <si>
    <t>вироби для ваної кімнати та кухні</t>
  </si>
  <si>
    <t>3.10</t>
  </si>
  <si>
    <t>3.11</t>
  </si>
  <si>
    <t>перезарядка вогнегасників, вимір заземл.</t>
  </si>
  <si>
    <t>5.8</t>
  </si>
  <si>
    <t>5.9</t>
  </si>
  <si>
    <t>5.10</t>
  </si>
  <si>
    <t>Відхилення</t>
  </si>
  <si>
    <t>електроенергія</t>
  </si>
  <si>
    <t>робочий одяг, інд. захист</t>
  </si>
  <si>
    <t>11</t>
  </si>
  <si>
    <t>Інші виплати населенню</t>
  </si>
  <si>
    <t>засоби для прання, прибирання</t>
  </si>
  <si>
    <t>Техобслугов вимір. техніки</t>
  </si>
  <si>
    <t>Обслуговування програм забезпеч</t>
  </si>
  <si>
    <t>Спорожнення вигрібних ям</t>
  </si>
  <si>
    <t>5.11</t>
  </si>
  <si>
    <t>5.12</t>
  </si>
  <si>
    <t>5.13</t>
  </si>
  <si>
    <t>5.14</t>
  </si>
  <si>
    <t>5.15</t>
  </si>
  <si>
    <t>Звіт про використання бюджетних коштів за 1 кв. 2021 рік</t>
  </si>
  <si>
    <t>обслуговування,ремонт,страх. авто</t>
  </si>
  <si>
    <t xml:space="preserve">послуги  інтернету </t>
  </si>
  <si>
    <t>вогнегасна обробка даху</t>
  </si>
  <si>
    <t>обслугов систем пожеж сигналіз</t>
  </si>
  <si>
    <t>Експертна оцінка зем ділянки</t>
  </si>
  <si>
    <t>мобільний зв'язок</t>
  </si>
  <si>
    <t>Фільтри для води</t>
  </si>
  <si>
    <t>інші ком.послуги</t>
  </si>
  <si>
    <t>Встановлення витяжки в їдальні</t>
  </si>
  <si>
    <t>Ремонт душової</t>
  </si>
  <si>
    <t>дезинфекція приміщень, білизни</t>
  </si>
  <si>
    <t>обладнання різне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</si>
</sst>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/>
    </xf>
    <xf numFmtId="17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0" borderId="14" xfId="0" applyNumberFormat="1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75" fontId="2" fillId="19" borderId="1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3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5" fontId="2" fillId="34" borderId="16" xfId="0" applyNumberFormat="1" applyFont="1" applyFill="1" applyBorder="1" applyAlignment="1">
      <alignment/>
    </xf>
    <xf numFmtId="175" fontId="2" fillId="13" borderId="10" xfId="0" applyNumberFormat="1" applyFont="1" applyFill="1" applyBorder="1" applyAlignment="1">
      <alignment/>
    </xf>
    <xf numFmtId="175" fontId="2" fillId="35" borderId="1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justify" vertical="center"/>
    </xf>
    <xf numFmtId="175" fontId="2" fillId="19" borderId="12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0" fontId="2" fillId="19" borderId="17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0" fontId="2" fillId="35" borderId="10" xfId="0" applyFont="1" applyFill="1" applyBorder="1" applyAlignment="1">
      <alignment horizontal="justify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4.75390625" style="2" customWidth="1"/>
    <col min="2" max="2" width="38.00390625" style="2" customWidth="1"/>
    <col min="3" max="4" width="12.625" style="2" customWidth="1"/>
    <col min="5" max="6" width="12.25390625" style="2" customWidth="1"/>
    <col min="7" max="7" width="7.375" style="2" customWidth="1"/>
    <col min="8" max="8" width="9.875" style="2" customWidth="1"/>
    <col min="9" max="9" width="11.25390625" style="2" customWidth="1"/>
    <col min="10" max="10" width="9.75390625" style="2" customWidth="1"/>
    <col min="11" max="11" width="11.25390625" style="2" customWidth="1"/>
    <col min="12" max="12" width="9.875" style="2" customWidth="1"/>
    <col min="13" max="13" width="11.00390625" style="2" customWidth="1"/>
    <col min="14" max="14" width="7.125" style="2" customWidth="1"/>
    <col min="15" max="15" width="6.875" style="2" customWidth="1"/>
    <col min="16" max="16" width="7.25390625" style="2" customWidth="1"/>
    <col min="17" max="17" width="6.625" style="2" customWidth="1"/>
    <col min="18" max="18" width="6.75390625" style="2" customWidth="1"/>
    <col min="19" max="22" width="6.875" style="2" bestFit="1" customWidth="1"/>
    <col min="23" max="23" width="7.00390625" style="2" bestFit="1" customWidth="1"/>
    <col min="24" max="24" width="6.875" style="2" bestFit="1" customWidth="1"/>
    <col min="25" max="25" width="8.375" style="2" customWidth="1"/>
    <col min="26" max="26" width="6.875" style="2" customWidth="1"/>
    <col min="27" max="28" width="7.625" style="2" customWidth="1"/>
    <col min="29" max="29" width="7.375" style="2" customWidth="1"/>
    <col min="30" max="30" width="8.25390625" style="2" customWidth="1"/>
    <col min="31" max="31" width="8.75390625" style="2" customWidth="1"/>
    <col min="32" max="32" width="5.875" style="2" customWidth="1"/>
    <col min="33" max="33" width="4.875" style="2" customWidth="1"/>
    <col min="34" max="34" width="5.00390625" style="2" customWidth="1"/>
    <col min="35" max="35" width="5.125" style="2" customWidth="1"/>
    <col min="36" max="36" width="2.625" style="2" customWidth="1"/>
    <col min="37" max="37" width="7.75390625" style="2" hidden="1" customWidth="1"/>
    <col min="38" max="38" width="24.125" style="2" customWidth="1"/>
    <col min="39" max="16384" width="9.1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5"/>
      <c r="M1" s="65"/>
    </row>
    <row r="2" spans="1:13" ht="14.25" customHeight="1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>
      <c r="A3" s="67" t="s">
        <v>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" customHeight="1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37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/>
      <c r="O5" s="23"/>
      <c r="P5" s="23"/>
      <c r="Q5" s="23"/>
      <c r="R5" s="23"/>
      <c r="S5" s="23"/>
      <c r="T5" s="53"/>
      <c r="U5" s="53"/>
      <c r="V5" s="53"/>
      <c r="W5" s="53"/>
      <c r="X5" s="7"/>
      <c r="Y5" s="53"/>
      <c r="Z5" s="53"/>
      <c r="AA5" s="53"/>
      <c r="AB5" s="53"/>
      <c r="AC5" s="53"/>
      <c r="AD5" s="7"/>
      <c r="AE5" s="53"/>
      <c r="AF5" s="53"/>
      <c r="AG5" s="53"/>
      <c r="AH5" s="53"/>
      <c r="AI5" s="53"/>
      <c r="AJ5" s="53"/>
      <c r="AK5" s="53"/>
    </row>
    <row r="6" spans="1:38" s="13" customFormat="1" ht="15.75" thickBot="1">
      <c r="A6" s="69" t="s">
        <v>0</v>
      </c>
      <c r="B6" s="72" t="s">
        <v>8</v>
      </c>
      <c r="C6" s="69" t="s">
        <v>70</v>
      </c>
      <c r="D6" s="72" t="s">
        <v>71</v>
      </c>
      <c r="E6" s="72"/>
      <c r="F6" s="77"/>
      <c r="G6" s="77"/>
      <c r="H6" s="78" t="s">
        <v>2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80"/>
      <c r="AF6" s="52"/>
      <c r="AG6" s="52"/>
      <c r="AH6" s="52"/>
      <c r="AI6" s="52"/>
      <c r="AJ6" s="52"/>
      <c r="AK6" s="52"/>
      <c r="AL6" s="52"/>
    </row>
    <row r="7" spans="1:37" s="13" customFormat="1" ht="14.25" customHeight="1">
      <c r="A7" s="70"/>
      <c r="B7" s="72"/>
      <c r="C7" s="71"/>
      <c r="D7" s="72"/>
      <c r="E7" s="72"/>
      <c r="F7" s="77"/>
      <c r="G7" s="77"/>
      <c r="H7" s="74" t="s">
        <v>3</v>
      </c>
      <c r="I7" s="75"/>
      <c r="J7" s="75" t="s">
        <v>4</v>
      </c>
      <c r="K7" s="75"/>
      <c r="L7" s="75" t="s">
        <v>5</v>
      </c>
      <c r="M7" s="76"/>
      <c r="N7" s="74" t="s">
        <v>61</v>
      </c>
      <c r="O7" s="75"/>
      <c r="P7" s="75" t="s">
        <v>62</v>
      </c>
      <c r="Q7" s="75"/>
      <c r="R7" s="75" t="s">
        <v>63</v>
      </c>
      <c r="S7" s="76"/>
      <c r="T7" s="74" t="s">
        <v>64</v>
      </c>
      <c r="U7" s="75"/>
      <c r="V7" s="75" t="s">
        <v>65</v>
      </c>
      <c r="W7" s="75"/>
      <c r="X7" s="75" t="s">
        <v>66</v>
      </c>
      <c r="Y7" s="76"/>
      <c r="Z7" s="74" t="s">
        <v>67</v>
      </c>
      <c r="AA7" s="75"/>
      <c r="AB7" s="75" t="s">
        <v>68</v>
      </c>
      <c r="AC7" s="75"/>
      <c r="AD7" s="75" t="s">
        <v>69</v>
      </c>
      <c r="AE7" s="76"/>
      <c r="AF7" s="73"/>
      <c r="AG7" s="73"/>
      <c r="AH7" s="73"/>
      <c r="AI7" s="73"/>
      <c r="AJ7" s="73"/>
      <c r="AK7" s="73"/>
    </row>
    <row r="8" spans="1:37" s="13" customFormat="1" ht="29.25" customHeight="1">
      <c r="A8" s="71"/>
      <c r="B8" s="72"/>
      <c r="C8" s="12"/>
      <c r="D8" s="12" t="s">
        <v>1</v>
      </c>
      <c r="E8" s="14" t="s">
        <v>47</v>
      </c>
      <c r="F8" s="24" t="s">
        <v>80</v>
      </c>
      <c r="G8" s="24" t="s">
        <v>48</v>
      </c>
      <c r="H8" s="26" t="s">
        <v>1</v>
      </c>
      <c r="I8" s="14" t="s">
        <v>47</v>
      </c>
      <c r="J8" s="15" t="s">
        <v>1</v>
      </c>
      <c r="K8" s="14" t="s">
        <v>47</v>
      </c>
      <c r="L8" s="15" t="s">
        <v>1</v>
      </c>
      <c r="M8" s="27" t="s">
        <v>47</v>
      </c>
      <c r="N8" s="26" t="s">
        <v>1</v>
      </c>
      <c r="O8" s="14" t="s">
        <v>47</v>
      </c>
      <c r="P8" s="15" t="s">
        <v>1</v>
      </c>
      <c r="Q8" s="14" t="s">
        <v>47</v>
      </c>
      <c r="R8" s="15" t="s">
        <v>1</v>
      </c>
      <c r="S8" s="27" t="s">
        <v>47</v>
      </c>
      <c r="T8" s="26" t="s">
        <v>1</v>
      </c>
      <c r="U8" s="14" t="s">
        <v>47</v>
      </c>
      <c r="V8" s="15" t="s">
        <v>1</v>
      </c>
      <c r="W8" s="14" t="s">
        <v>47</v>
      </c>
      <c r="X8" s="15" t="s">
        <v>1</v>
      </c>
      <c r="Y8" s="27" t="s">
        <v>47</v>
      </c>
      <c r="Z8" s="26" t="s">
        <v>1</v>
      </c>
      <c r="AA8" s="14" t="s">
        <v>47</v>
      </c>
      <c r="AB8" s="15" t="s">
        <v>1</v>
      </c>
      <c r="AC8" s="14" t="s">
        <v>47</v>
      </c>
      <c r="AD8" s="15" t="s">
        <v>1</v>
      </c>
      <c r="AE8" s="27" t="s">
        <v>47</v>
      </c>
      <c r="AF8" s="47"/>
      <c r="AG8" s="48"/>
      <c r="AH8" s="47"/>
      <c r="AI8" s="48"/>
      <c r="AJ8" s="47"/>
      <c r="AK8" s="48"/>
    </row>
    <row r="9" spans="1:38" ht="15.75">
      <c r="A9" s="46">
        <v>1</v>
      </c>
      <c r="B9" s="41" t="s">
        <v>9</v>
      </c>
      <c r="C9" s="41">
        <v>6553139</v>
      </c>
      <c r="D9" s="39">
        <f aca="true" t="shared" si="0" ref="D9:D23">H9+J9+L9+N9+P9+R9+T9+V9+X9+Z9+AB9+AD9+AF9+AH9+AJ9</f>
        <v>1696000</v>
      </c>
      <c r="E9" s="39">
        <f aca="true" t="shared" si="1" ref="E9:E23">I9+K9+M9+O9+Q9+S9+U9+W9+Y9+AA9+AC9+AE9+AG9+AI9+AK9</f>
        <v>1570633</v>
      </c>
      <c r="F9" s="58">
        <f>D9-E9</f>
        <v>125367</v>
      </c>
      <c r="G9" s="42">
        <f>E9/D9%</f>
        <v>92.60807783018868</v>
      </c>
      <c r="H9" s="28">
        <v>568000</v>
      </c>
      <c r="I9" s="4">
        <v>557100</v>
      </c>
      <c r="J9" s="16">
        <v>568000</v>
      </c>
      <c r="K9" s="4">
        <v>499432</v>
      </c>
      <c r="L9" s="16">
        <v>560000</v>
      </c>
      <c r="M9" s="29">
        <v>514101</v>
      </c>
      <c r="N9" s="28"/>
      <c r="O9" s="4"/>
      <c r="P9" s="16"/>
      <c r="Q9" s="4"/>
      <c r="R9" s="16"/>
      <c r="S9" s="29"/>
      <c r="T9" s="28"/>
      <c r="U9" s="4"/>
      <c r="V9" s="16"/>
      <c r="W9" s="4"/>
      <c r="X9" s="16"/>
      <c r="Y9" s="29"/>
      <c r="Z9" s="28"/>
      <c r="AA9" s="4"/>
      <c r="AB9" s="16"/>
      <c r="AC9" s="4"/>
      <c r="AD9" s="16"/>
      <c r="AE9" s="29"/>
      <c r="AF9" s="49"/>
      <c r="AG9" s="49"/>
      <c r="AH9" s="49"/>
      <c r="AI9" s="49"/>
      <c r="AJ9" s="49"/>
      <c r="AK9" s="49"/>
      <c r="AL9" s="57"/>
    </row>
    <row r="10" spans="1:38" ht="24.75" customHeight="1">
      <c r="A10" s="46">
        <v>2</v>
      </c>
      <c r="B10" s="41" t="s">
        <v>10</v>
      </c>
      <c r="C10" s="41">
        <v>1451451</v>
      </c>
      <c r="D10" s="39">
        <f t="shared" si="0"/>
        <v>382880</v>
      </c>
      <c r="E10" s="39">
        <f t="shared" si="1"/>
        <v>353523</v>
      </c>
      <c r="F10" s="58">
        <f>D10-E10</f>
        <v>29357</v>
      </c>
      <c r="G10" s="42">
        <f>E10/D10%</f>
        <v>92.33258462181362</v>
      </c>
      <c r="H10" s="28">
        <v>124960</v>
      </c>
      <c r="I10" s="4">
        <v>124960</v>
      </c>
      <c r="J10" s="16">
        <v>124960</v>
      </c>
      <c r="K10" s="4">
        <v>115235</v>
      </c>
      <c r="L10" s="16">
        <v>132960</v>
      </c>
      <c r="M10" s="29">
        <v>113328</v>
      </c>
      <c r="N10" s="28"/>
      <c r="O10" s="4"/>
      <c r="P10" s="16"/>
      <c r="Q10" s="4"/>
      <c r="R10" s="16"/>
      <c r="S10" s="29"/>
      <c r="T10" s="28"/>
      <c r="U10" s="4"/>
      <c r="V10" s="16"/>
      <c r="W10" s="4"/>
      <c r="X10" s="16"/>
      <c r="Y10" s="29"/>
      <c r="Z10" s="28"/>
      <c r="AA10" s="4"/>
      <c r="AB10" s="16"/>
      <c r="AC10" s="4"/>
      <c r="AD10" s="16"/>
      <c r="AE10" s="29"/>
      <c r="AF10" s="49"/>
      <c r="AG10" s="49"/>
      <c r="AH10" s="49"/>
      <c r="AI10" s="49"/>
      <c r="AJ10" s="49"/>
      <c r="AK10" s="49"/>
      <c r="AL10" s="57"/>
    </row>
    <row r="11" spans="1:38" ht="25.5" customHeight="1">
      <c r="A11" s="21">
        <v>3</v>
      </c>
      <c r="B11" s="18" t="s">
        <v>19</v>
      </c>
      <c r="C11" s="18">
        <f>C13+C14+C15+C16+C17+C18+C19+C20+C21+C22+C23</f>
        <v>133820</v>
      </c>
      <c r="D11" s="39">
        <f t="shared" si="0"/>
        <v>27000</v>
      </c>
      <c r="E11" s="39">
        <f t="shared" si="1"/>
        <v>15809</v>
      </c>
      <c r="F11" s="58">
        <f>D11-E11</f>
        <v>11191</v>
      </c>
      <c r="G11" s="37">
        <f>E11/D11%</f>
        <v>58.55185185185185</v>
      </c>
      <c r="H11" s="30">
        <f aca="true" t="shared" si="2" ref="H11:M11">SUM(H12:H23)</f>
        <v>9000</v>
      </c>
      <c r="I11" s="30">
        <f t="shared" si="2"/>
        <v>0</v>
      </c>
      <c r="J11" s="30">
        <f t="shared" si="2"/>
        <v>9000</v>
      </c>
      <c r="K11" s="30">
        <f t="shared" si="2"/>
        <v>12344</v>
      </c>
      <c r="L11" s="30">
        <f t="shared" si="2"/>
        <v>9000</v>
      </c>
      <c r="M11" s="30">
        <f t="shared" si="2"/>
        <v>3465</v>
      </c>
      <c r="N11" s="30">
        <f aca="true" t="shared" si="3" ref="N11:AE11">N13+N14+N15+N17+N18+N19+N20+N21+N23</f>
        <v>0</v>
      </c>
      <c r="O11" s="19">
        <f t="shared" si="3"/>
        <v>0</v>
      </c>
      <c r="P11" s="19">
        <f t="shared" si="3"/>
        <v>0</v>
      </c>
      <c r="Q11" s="19">
        <f t="shared" si="3"/>
        <v>0</v>
      </c>
      <c r="R11" s="19">
        <f t="shared" si="3"/>
        <v>0</v>
      </c>
      <c r="S11" s="31">
        <f t="shared" si="3"/>
        <v>0</v>
      </c>
      <c r="T11" s="31">
        <f t="shared" si="3"/>
        <v>0</v>
      </c>
      <c r="U11" s="19">
        <f t="shared" si="3"/>
        <v>0</v>
      </c>
      <c r="V11" s="19">
        <f t="shared" si="3"/>
        <v>0</v>
      </c>
      <c r="W11" s="19">
        <f t="shared" si="3"/>
        <v>0</v>
      </c>
      <c r="X11" s="19">
        <f t="shared" si="3"/>
        <v>0</v>
      </c>
      <c r="Y11" s="31">
        <f t="shared" si="3"/>
        <v>0</v>
      </c>
      <c r="Z11" s="31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31">
        <f t="shared" si="3"/>
        <v>0</v>
      </c>
      <c r="AF11" s="50"/>
      <c r="AG11" s="50"/>
      <c r="AH11" s="50"/>
      <c r="AI11" s="50"/>
      <c r="AJ11" s="50"/>
      <c r="AK11" s="50"/>
      <c r="AL11" s="57"/>
    </row>
    <row r="12" spans="1:38" ht="15.75">
      <c r="A12" s="10"/>
      <c r="B12" s="3" t="s">
        <v>11</v>
      </c>
      <c r="C12" s="3"/>
      <c r="D12" s="5">
        <f t="shared" si="0"/>
        <v>0</v>
      </c>
      <c r="E12" s="5">
        <f t="shared" si="1"/>
        <v>0</v>
      </c>
      <c r="F12" s="58">
        <f aca="true" t="shared" si="4" ref="F12:F54">D12-E12</f>
        <v>0</v>
      </c>
      <c r="G12" s="25"/>
      <c r="H12" s="28"/>
      <c r="I12" s="4"/>
      <c r="J12" s="16"/>
      <c r="K12" s="4"/>
      <c r="L12" s="16"/>
      <c r="M12" s="29"/>
      <c r="N12" s="28"/>
      <c r="O12" s="4"/>
      <c r="P12" s="16"/>
      <c r="Q12" s="4"/>
      <c r="R12" s="16"/>
      <c r="S12" s="29"/>
      <c r="T12" s="28"/>
      <c r="U12" s="4"/>
      <c r="V12" s="16"/>
      <c r="W12" s="4"/>
      <c r="X12" s="16"/>
      <c r="Y12" s="29"/>
      <c r="Z12" s="28"/>
      <c r="AA12" s="4"/>
      <c r="AB12" s="16"/>
      <c r="AC12" s="4"/>
      <c r="AD12" s="16"/>
      <c r="AE12" s="29"/>
      <c r="AF12" s="49"/>
      <c r="AG12" s="49"/>
      <c r="AH12" s="49"/>
      <c r="AI12" s="49"/>
      <c r="AJ12" s="49"/>
      <c r="AK12" s="49"/>
      <c r="AL12" s="57"/>
    </row>
    <row r="13" spans="1:38" ht="22.5" customHeight="1">
      <c r="A13" s="11" t="s">
        <v>22</v>
      </c>
      <c r="B13" s="3" t="s">
        <v>12</v>
      </c>
      <c r="C13" s="63">
        <v>34297</v>
      </c>
      <c r="D13" s="56">
        <f t="shared" si="0"/>
        <v>1500</v>
      </c>
      <c r="E13" s="5">
        <f t="shared" si="1"/>
        <v>0</v>
      </c>
      <c r="F13" s="58">
        <f t="shared" si="4"/>
        <v>1500</v>
      </c>
      <c r="G13" s="36">
        <f>E13/D13%</f>
        <v>0</v>
      </c>
      <c r="H13" s="28">
        <v>1500</v>
      </c>
      <c r="I13" s="4"/>
      <c r="J13" s="16"/>
      <c r="K13" s="4"/>
      <c r="L13" s="16"/>
      <c r="M13" s="29"/>
      <c r="N13" s="28"/>
      <c r="O13" s="4"/>
      <c r="P13" s="16"/>
      <c r="Q13" s="4"/>
      <c r="R13" s="16"/>
      <c r="S13" s="29"/>
      <c r="T13" s="28"/>
      <c r="U13" s="4"/>
      <c r="V13" s="16"/>
      <c r="W13" s="4"/>
      <c r="X13" s="16"/>
      <c r="Y13" s="29"/>
      <c r="Z13" s="28"/>
      <c r="AA13" s="4"/>
      <c r="AB13" s="16"/>
      <c r="AC13" s="4"/>
      <c r="AD13" s="16"/>
      <c r="AE13" s="29"/>
      <c r="AF13" s="49"/>
      <c r="AG13" s="49"/>
      <c r="AH13" s="49"/>
      <c r="AI13" s="49"/>
      <c r="AJ13" s="49"/>
      <c r="AK13" s="49"/>
      <c r="AL13" s="57"/>
    </row>
    <row r="14" spans="1:38" ht="18" customHeight="1">
      <c r="A14" s="11" t="s">
        <v>23</v>
      </c>
      <c r="B14" s="3" t="s">
        <v>18</v>
      </c>
      <c r="C14" s="63">
        <v>5650</v>
      </c>
      <c r="D14" s="5">
        <f t="shared" si="0"/>
        <v>1800</v>
      </c>
      <c r="E14" s="5">
        <f t="shared" si="1"/>
        <v>1800</v>
      </c>
      <c r="F14" s="58">
        <f t="shared" si="4"/>
        <v>0</v>
      </c>
      <c r="G14" s="36">
        <f>E14/D14%</f>
        <v>100</v>
      </c>
      <c r="H14" s="28"/>
      <c r="I14" s="4"/>
      <c r="J14" s="16"/>
      <c r="K14" s="4"/>
      <c r="L14" s="16">
        <v>1800</v>
      </c>
      <c r="M14" s="29">
        <v>1800</v>
      </c>
      <c r="N14" s="28"/>
      <c r="O14" s="4"/>
      <c r="P14" s="16"/>
      <c r="Q14" s="4"/>
      <c r="R14" s="16"/>
      <c r="S14" s="29"/>
      <c r="T14" s="28"/>
      <c r="U14" s="4"/>
      <c r="V14" s="16"/>
      <c r="W14" s="4"/>
      <c r="X14" s="16"/>
      <c r="Y14" s="29"/>
      <c r="Z14" s="28"/>
      <c r="AA14" s="4"/>
      <c r="AB14" s="16"/>
      <c r="AC14" s="4"/>
      <c r="AD14" s="16"/>
      <c r="AE14" s="29"/>
      <c r="AF14" s="49"/>
      <c r="AG14" s="49"/>
      <c r="AH14" s="49"/>
      <c r="AI14" s="49"/>
      <c r="AJ14" s="49"/>
      <c r="AK14" s="49"/>
      <c r="AL14" s="57"/>
    </row>
    <row r="15" spans="1:38" ht="18" customHeight="1">
      <c r="A15" s="11" t="s">
        <v>24</v>
      </c>
      <c r="B15" s="3" t="s">
        <v>72</v>
      </c>
      <c r="C15" s="63">
        <v>1000</v>
      </c>
      <c r="D15" s="5">
        <f t="shared" si="0"/>
        <v>1000</v>
      </c>
      <c r="E15" s="5">
        <f t="shared" si="1"/>
        <v>0</v>
      </c>
      <c r="F15" s="58">
        <f t="shared" si="4"/>
        <v>1000</v>
      </c>
      <c r="G15" s="36">
        <v>0</v>
      </c>
      <c r="H15" s="28">
        <v>1000</v>
      </c>
      <c r="I15" s="4"/>
      <c r="J15" s="16"/>
      <c r="K15" s="4"/>
      <c r="L15" s="16"/>
      <c r="M15" s="29"/>
      <c r="N15" s="28"/>
      <c r="O15" s="4"/>
      <c r="P15" s="16"/>
      <c r="Q15" s="4"/>
      <c r="R15" s="16"/>
      <c r="S15" s="29"/>
      <c r="T15" s="28"/>
      <c r="U15" s="4"/>
      <c r="V15" s="16"/>
      <c r="W15" s="4"/>
      <c r="X15" s="16"/>
      <c r="Y15" s="29"/>
      <c r="Z15" s="28"/>
      <c r="AA15" s="4"/>
      <c r="AB15" s="16"/>
      <c r="AC15" s="4"/>
      <c r="AD15" s="16"/>
      <c r="AE15" s="29"/>
      <c r="AF15" s="49"/>
      <c r="AG15" s="49"/>
      <c r="AH15" s="49"/>
      <c r="AI15" s="49"/>
      <c r="AJ15" s="49"/>
      <c r="AK15" s="49"/>
      <c r="AL15" s="57"/>
    </row>
    <row r="16" spans="1:38" ht="19.5" customHeight="1">
      <c r="A16" s="11" t="s">
        <v>25</v>
      </c>
      <c r="B16" s="3" t="s">
        <v>85</v>
      </c>
      <c r="C16" s="63">
        <v>6160</v>
      </c>
      <c r="D16" s="5">
        <f t="shared" si="0"/>
        <v>4185</v>
      </c>
      <c r="E16" s="5">
        <f t="shared" si="1"/>
        <v>1327</v>
      </c>
      <c r="F16" s="58">
        <f t="shared" si="4"/>
        <v>2858</v>
      </c>
      <c r="G16" s="36">
        <f>E16/D16%</f>
        <v>31.708482676224612</v>
      </c>
      <c r="H16" s="28">
        <v>1500</v>
      </c>
      <c r="I16" s="4"/>
      <c r="J16" s="16">
        <v>1150</v>
      </c>
      <c r="K16" s="4">
        <v>1327</v>
      </c>
      <c r="L16" s="16">
        <v>1535</v>
      </c>
      <c r="M16" s="29"/>
      <c r="N16" s="28"/>
      <c r="O16" s="4"/>
      <c r="P16" s="16"/>
      <c r="Q16" s="4"/>
      <c r="R16" s="16"/>
      <c r="S16" s="29"/>
      <c r="T16" s="28"/>
      <c r="U16" s="4"/>
      <c r="V16" s="16"/>
      <c r="W16" s="4"/>
      <c r="X16" s="16"/>
      <c r="Y16" s="29"/>
      <c r="Z16" s="28"/>
      <c r="AA16" s="4"/>
      <c r="AB16" s="16"/>
      <c r="AC16" s="4"/>
      <c r="AD16" s="16"/>
      <c r="AE16" s="29"/>
      <c r="AF16" s="49"/>
      <c r="AG16" s="49"/>
      <c r="AH16" s="49"/>
      <c r="AI16" s="49"/>
      <c r="AJ16" s="49"/>
      <c r="AK16" s="49"/>
      <c r="AL16" s="57"/>
    </row>
    <row r="17" spans="1:38" ht="17.25" customHeight="1">
      <c r="A17" s="11" t="s">
        <v>26</v>
      </c>
      <c r="B17" s="3" t="s">
        <v>17</v>
      </c>
      <c r="C17" s="63">
        <v>15658</v>
      </c>
      <c r="D17" s="5">
        <f t="shared" si="0"/>
        <v>6665</v>
      </c>
      <c r="E17" s="5">
        <f t="shared" si="1"/>
        <v>4832</v>
      </c>
      <c r="F17" s="58">
        <f t="shared" si="4"/>
        <v>1833</v>
      </c>
      <c r="G17" s="36">
        <f>E17/D17%</f>
        <v>72.49812453113277</v>
      </c>
      <c r="H17" s="28">
        <v>5000</v>
      </c>
      <c r="I17" s="4"/>
      <c r="J17" s="16"/>
      <c r="K17" s="4">
        <v>3167</v>
      </c>
      <c r="L17" s="17">
        <v>1665</v>
      </c>
      <c r="M17" s="32">
        <v>1665</v>
      </c>
      <c r="N17" s="28"/>
      <c r="O17" s="4"/>
      <c r="P17" s="16"/>
      <c r="Q17" s="4"/>
      <c r="R17" s="17"/>
      <c r="S17" s="32"/>
      <c r="T17" s="28"/>
      <c r="U17" s="4"/>
      <c r="V17" s="16"/>
      <c r="W17" s="4"/>
      <c r="X17" s="17"/>
      <c r="Y17" s="32"/>
      <c r="Z17" s="28"/>
      <c r="AA17" s="4"/>
      <c r="AB17" s="16"/>
      <c r="AC17" s="4"/>
      <c r="AD17" s="17"/>
      <c r="AE17" s="32"/>
      <c r="AF17" s="49"/>
      <c r="AG17" s="49"/>
      <c r="AH17" s="49"/>
      <c r="AI17" s="49"/>
      <c r="AJ17" s="49"/>
      <c r="AK17" s="49"/>
      <c r="AL17" s="57"/>
    </row>
    <row r="18" spans="1:38" ht="16.5" customHeight="1">
      <c r="A18" s="11" t="s">
        <v>27</v>
      </c>
      <c r="B18" s="3" t="s">
        <v>20</v>
      </c>
      <c r="C18" s="63">
        <v>12474</v>
      </c>
      <c r="D18" s="5">
        <f t="shared" si="0"/>
        <v>2000</v>
      </c>
      <c r="E18" s="5">
        <f t="shared" si="1"/>
        <v>0</v>
      </c>
      <c r="F18" s="58">
        <f t="shared" si="4"/>
        <v>2000</v>
      </c>
      <c r="G18" s="36">
        <f>E18/D18%</f>
        <v>0</v>
      </c>
      <c r="H18" s="28"/>
      <c r="I18" s="4"/>
      <c r="J18" s="16"/>
      <c r="K18" s="4"/>
      <c r="L18" s="17">
        <v>2000</v>
      </c>
      <c r="M18" s="32"/>
      <c r="N18" s="28"/>
      <c r="O18" s="4"/>
      <c r="P18" s="16"/>
      <c r="Q18" s="4"/>
      <c r="R18" s="17"/>
      <c r="S18" s="32"/>
      <c r="T18" s="28"/>
      <c r="U18" s="4"/>
      <c r="V18" s="16"/>
      <c r="W18" s="4"/>
      <c r="X18" s="17"/>
      <c r="Y18" s="32"/>
      <c r="Z18" s="28"/>
      <c r="AA18" s="4"/>
      <c r="AB18" s="16"/>
      <c r="AC18" s="4"/>
      <c r="AD18" s="17"/>
      <c r="AE18" s="32"/>
      <c r="AF18" s="49"/>
      <c r="AG18" s="49"/>
      <c r="AH18" s="49"/>
      <c r="AI18" s="49"/>
      <c r="AJ18" s="49"/>
      <c r="AK18" s="49"/>
      <c r="AL18" s="57"/>
    </row>
    <row r="19" spans="1:38" ht="15.75">
      <c r="A19" s="11" t="s">
        <v>28</v>
      </c>
      <c r="B19" s="3" t="s">
        <v>73</v>
      </c>
      <c r="C19" s="63">
        <v>3201</v>
      </c>
      <c r="D19" s="5">
        <f t="shared" si="0"/>
        <v>2000</v>
      </c>
      <c r="E19" s="5">
        <f t="shared" si="1"/>
        <v>0</v>
      </c>
      <c r="F19" s="58">
        <f t="shared" si="4"/>
        <v>2000</v>
      </c>
      <c r="G19" s="36">
        <f>E19/D19%</f>
        <v>0</v>
      </c>
      <c r="H19" s="28"/>
      <c r="I19" s="4"/>
      <c r="J19" s="16"/>
      <c r="K19" s="4"/>
      <c r="L19" s="16">
        <v>2000</v>
      </c>
      <c r="M19" s="29"/>
      <c r="N19" s="28"/>
      <c r="O19" s="4"/>
      <c r="P19" s="16"/>
      <c r="Q19" s="4"/>
      <c r="R19" s="16"/>
      <c r="S19" s="29"/>
      <c r="T19" s="28"/>
      <c r="U19" s="4"/>
      <c r="V19" s="16"/>
      <c r="W19" s="4"/>
      <c r="X19" s="16"/>
      <c r="Y19" s="29"/>
      <c r="Z19" s="28"/>
      <c r="AA19" s="4"/>
      <c r="AB19" s="16"/>
      <c r="AC19" s="4"/>
      <c r="AD19" s="16"/>
      <c r="AE19" s="29"/>
      <c r="AF19" s="49"/>
      <c r="AG19" s="49"/>
      <c r="AH19" s="49"/>
      <c r="AI19" s="49"/>
      <c r="AJ19" s="49"/>
      <c r="AK19" s="49"/>
      <c r="AL19" s="57"/>
    </row>
    <row r="20" spans="1:38" ht="18.75" customHeight="1">
      <c r="A20" s="11" t="s">
        <v>29</v>
      </c>
      <c r="B20" s="3" t="s">
        <v>82</v>
      </c>
      <c r="C20" s="63">
        <v>7380</v>
      </c>
      <c r="D20" s="5">
        <f t="shared" si="0"/>
        <v>0</v>
      </c>
      <c r="E20" s="5">
        <f t="shared" si="1"/>
        <v>0</v>
      </c>
      <c r="F20" s="58">
        <f t="shared" si="4"/>
        <v>0</v>
      </c>
      <c r="G20" s="36" t="e">
        <f>E20/D20%</f>
        <v>#DIV/0!</v>
      </c>
      <c r="H20" s="28"/>
      <c r="I20" s="4"/>
      <c r="J20" s="16"/>
      <c r="K20" s="4"/>
      <c r="L20" s="16"/>
      <c r="M20" s="29"/>
      <c r="N20" s="28"/>
      <c r="O20" s="4"/>
      <c r="P20" s="16"/>
      <c r="Q20" s="4"/>
      <c r="R20" s="16"/>
      <c r="S20" s="29"/>
      <c r="T20" s="28"/>
      <c r="U20" s="4"/>
      <c r="V20" s="16"/>
      <c r="W20" s="4"/>
      <c r="X20" s="16"/>
      <c r="Y20" s="29"/>
      <c r="Z20" s="28"/>
      <c r="AA20" s="4"/>
      <c r="AB20" s="16"/>
      <c r="AC20" s="4"/>
      <c r="AD20" s="16"/>
      <c r="AE20" s="29"/>
      <c r="AF20" s="49"/>
      <c r="AG20" s="49"/>
      <c r="AH20" s="49"/>
      <c r="AI20" s="49"/>
      <c r="AJ20" s="49"/>
      <c r="AK20" s="49"/>
      <c r="AL20" s="57"/>
    </row>
    <row r="21" spans="1:38" ht="19.5" customHeight="1">
      <c r="A21" s="11" t="s">
        <v>30</v>
      </c>
      <c r="B21" s="3" t="s">
        <v>106</v>
      </c>
      <c r="C21" s="63">
        <v>46000</v>
      </c>
      <c r="D21" s="5">
        <f t="shared" si="0"/>
        <v>7850</v>
      </c>
      <c r="E21" s="5">
        <f t="shared" si="1"/>
        <v>7850</v>
      </c>
      <c r="F21" s="58">
        <f t="shared" si="4"/>
        <v>0</v>
      </c>
      <c r="G21" s="36">
        <v>0</v>
      </c>
      <c r="H21" s="28"/>
      <c r="I21" s="4"/>
      <c r="J21" s="16">
        <v>7850</v>
      </c>
      <c r="K21" s="4">
        <v>7850</v>
      </c>
      <c r="L21" s="16"/>
      <c r="M21" s="29"/>
      <c r="N21" s="28"/>
      <c r="O21" s="4"/>
      <c r="P21" s="16"/>
      <c r="Q21" s="4"/>
      <c r="R21" s="16"/>
      <c r="S21" s="29"/>
      <c r="T21" s="28"/>
      <c r="U21" s="4"/>
      <c r="V21" s="16"/>
      <c r="W21" s="4"/>
      <c r="X21" s="16"/>
      <c r="Y21" s="29"/>
      <c r="Z21" s="28"/>
      <c r="AA21" s="4"/>
      <c r="AB21" s="16"/>
      <c r="AC21" s="4"/>
      <c r="AD21" s="16"/>
      <c r="AE21" s="29"/>
      <c r="AF21" s="49"/>
      <c r="AG21" s="49"/>
      <c r="AH21" s="49"/>
      <c r="AI21" s="49"/>
      <c r="AJ21" s="49"/>
      <c r="AK21" s="49"/>
      <c r="AL21" s="57"/>
    </row>
    <row r="22" spans="1:38" ht="15.75">
      <c r="A22" s="11" t="s">
        <v>74</v>
      </c>
      <c r="B22" s="3" t="s">
        <v>101</v>
      </c>
      <c r="C22" s="63">
        <v>2000</v>
      </c>
      <c r="D22" s="5">
        <f t="shared" si="0"/>
        <v>0</v>
      </c>
      <c r="E22" s="5">
        <f t="shared" si="1"/>
        <v>0</v>
      </c>
      <c r="F22" s="58">
        <f t="shared" si="4"/>
        <v>0</v>
      </c>
      <c r="G22" s="36">
        <v>0</v>
      </c>
      <c r="H22" s="28"/>
      <c r="I22" s="4"/>
      <c r="J22" s="16"/>
      <c r="K22" s="4"/>
      <c r="L22" s="16"/>
      <c r="M22" s="29"/>
      <c r="N22" s="28"/>
      <c r="O22" s="4"/>
      <c r="P22" s="16"/>
      <c r="Q22" s="4"/>
      <c r="R22" s="16"/>
      <c r="S22" s="29"/>
      <c r="T22" s="28"/>
      <c r="U22" s="4"/>
      <c r="V22" s="16"/>
      <c r="W22" s="4"/>
      <c r="X22" s="16"/>
      <c r="Y22" s="29"/>
      <c r="Z22" s="28"/>
      <c r="AA22" s="4"/>
      <c r="AB22" s="16"/>
      <c r="AC22" s="4"/>
      <c r="AD22" s="16"/>
      <c r="AE22" s="29"/>
      <c r="AF22" s="49"/>
      <c r="AG22" s="49"/>
      <c r="AH22" s="49"/>
      <c r="AI22" s="49"/>
      <c r="AJ22" s="49"/>
      <c r="AK22" s="49"/>
      <c r="AL22" s="57"/>
    </row>
    <row r="23" spans="1:38" ht="20.25" customHeight="1">
      <c r="A23" s="11" t="s">
        <v>75</v>
      </c>
      <c r="B23" s="3"/>
      <c r="C23" s="63"/>
      <c r="D23" s="5">
        <f t="shared" si="0"/>
        <v>0</v>
      </c>
      <c r="E23" s="5">
        <f t="shared" si="1"/>
        <v>0</v>
      </c>
      <c r="F23" s="58">
        <f t="shared" si="4"/>
        <v>0</v>
      </c>
      <c r="G23" s="36">
        <v>0</v>
      </c>
      <c r="H23" s="28"/>
      <c r="I23" s="4"/>
      <c r="J23" s="16"/>
      <c r="K23" s="4"/>
      <c r="L23" s="16"/>
      <c r="M23" s="32"/>
      <c r="N23" s="28"/>
      <c r="O23" s="4"/>
      <c r="P23" s="16"/>
      <c r="Q23" s="4"/>
      <c r="R23" s="16"/>
      <c r="S23" s="32"/>
      <c r="T23" s="28"/>
      <c r="U23" s="4"/>
      <c r="V23" s="16"/>
      <c r="W23" s="4"/>
      <c r="X23" s="16"/>
      <c r="Y23" s="32"/>
      <c r="Z23" s="28"/>
      <c r="AA23" s="4"/>
      <c r="AB23" s="16"/>
      <c r="AC23" s="4"/>
      <c r="AD23" s="16"/>
      <c r="AE23" s="32"/>
      <c r="AF23" s="49"/>
      <c r="AG23" s="49"/>
      <c r="AH23" s="49"/>
      <c r="AI23" s="49"/>
      <c r="AJ23" s="49"/>
      <c r="AK23" s="49"/>
      <c r="AL23" s="57"/>
    </row>
    <row r="24" spans="1:38" ht="27" customHeight="1">
      <c r="A24" s="22" t="s">
        <v>31</v>
      </c>
      <c r="B24" s="18" t="s">
        <v>13</v>
      </c>
      <c r="C24" s="18">
        <f>C26+C27+C28+C29</f>
        <v>441074</v>
      </c>
      <c r="D24" s="18">
        <f>D26+D27+D28+D29</f>
        <v>274975</v>
      </c>
      <c r="E24" s="18">
        <f>E26+E27+E28+E29</f>
        <v>158468</v>
      </c>
      <c r="F24" s="58">
        <f t="shared" si="4"/>
        <v>116507</v>
      </c>
      <c r="G24" s="37">
        <f>E24/D24%</f>
        <v>57.62996636057824</v>
      </c>
      <c r="H24" s="30">
        <f aca="true" t="shared" si="5" ref="H24:S24">H26+H27+H28+H29</f>
        <v>65841</v>
      </c>
      <c r="I24" s="19">
        <f t="shared" si="5"/>
        <v>27636</v>
      </c>
      <c r="J24" s="19">
        <f t="shared" si="5"/>
        <v>54941</v>
      </c>
      <c r="K24" s="19">
        <f t="shared" si="5"/>
        <v>65463</v>
      </c>
      <c r="L24" s="19">
        <f t="shared" si="5"/>
        <v>154193</v>
      </c>
      <c r="M24" s="31">
        <f t="shared" si="5"/>
        <v>65369</v>
      </c>
      <c r="N24" s="30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31">
        <f t="shared" si="5"/>
        <v>0</v>
      </c>
      <c r="T24" s="30">
        <f aca="true" t="shared" si="6" ref="T24:Y24">T26+T27+T28+T29</f>
        <v>0</v>
      </c>
      <c r="U24" s="19">
        <f t="shared" si="6"/>
        <v>0</v>
      </c>
      <c r="V24" s="19">
        <f t="shared" si="6"/>
        <v>0</v>
      </c>
      <c r="W24" s="19">
        <f t="shared" si="6"/>
        <v>0</v>
      </c>
      <c r="X24" s="19">
        <f t="shared" si="6"/>
        <v>0</v>
      </c>
      <c r="Y24" s="31">
        <f t="shared" si="6"/>
        <v>0</v>
      </c>
      <c r="Z24" s="30">
        <f aca="true" t="shared" si="7" ref="Z24:AE24">Z26+Z27+Z28+Z29</f>
        <v>0</v>
      </c>
      <c r="AA24" s="19">
        <f t="shared" si="7"/>
        <v>0</v>
      </c>
      <c r="AB24" s="19">
        <f t="shared" si="7"/>
        <v>0</v>
      </c>
      <c r="AC24" s="19">
        <f t="shared" si="7"/>
        <v>0</v>
      </c>
      <c r="AD24" s="19">
        <f t="shared" si="7"/>
        <v>0</v>
      </c>
      <c r="AE24" s="31">
        <f t="shared" si="7"/>
        <v>0</v>
      </c>
      <c r="AF24" s="49"/>
      <c r="AG24" s="49"/>
      <c r="AH24" s="49"/>
      <c r="AI24" s="49"/>
      <c r="AJ24" s="49"/>
      <c r="AK24" s="49"/>
      <c r="AL24" s="57"/>
    </row>
    <row r="25" spans="1:38" ht="15.75">
      <c r="A25" s="11"/>
      <c r="B25" s="3" t="s">
        <v>11</v>
      </c>
      <c r="C25" s="3"/>
      <c r="D25" s="5">
        <f aca="true" t="shared" si="8" ref="D25:D48">H25+J25+L25+N25+P25+R25+T25+V25+X25+Z25+AB25+AD25+AF25+AH25+AJ25</f>
        <v>0</v>
      </c>
      <c r="E25" s="5">
        <f aca="true" t="shared" si="9" ref="E25:E48">I25+K25+M25+O25+Q25+S25+U25+W25+Y25+AA25+AC25+AE25+AG25+AI25+AK25</f>
        <v>0</v>
      </c>
      <c r="F25" s="58">
        <f t="shared" si="4"/>
        <v>0</v>
      </c>
      <c r="G25" s="36"/>
      <c r="H25" s="28"/>
      <c r="I25" s="4"/>
      <c r="J25" s="16"/>
      <c r="K25" s="4"/>
      <c r="L25" s="16"/>
      <c r="M25" s="29"/>
      <c r="N25" s="28"/>
      <c r="O25" s="4"/>
      <c r="P25" s="16"/>
      <c r="Q25" s="4"/>
      <c r="R25" s="16"/>
      <c r="S25" s="29"/>
      <c r="T25" s="28"/>
      <c r="U25" s="4"/>
      <c r="V25" s="16"/>
      <c r="W25" s="4"/>
      <c r="X25" s="16"/>
      <c r="Y25" s="29"/>
      <c r="Z25" s="28"/>
      <c r="AA25" s="4"/>
      <c r="AB25" s="16"/>
      <c r="AC25" s="4"/>
      <c r="AD25" s="16"/>
      <c r="AE25" s="29"/>
      <c r="AF25" s="49"/>
      <c r="AG25" s="49"/>
      <c r="AH25" s="49"/>
      <c r="AI25" s="49"/>
      <c r="AJ25" s="49"/>
      <c r="AK25" s="49"/>
      <c r="AL25" s="57"/>
    </row>
    <row r="26" spans="1:38" ht="15.75">
      <c r="A26" s="11" t="s">
        <v>32</v>
      </c>
      <c r="B26" s="3" t="s">
        <v>14</v>
      </c>
      <c r="C26" s="3">
        <v>292667</v>
      </c>
      <c r="D26" s="5">
        <f t="shared" si="8"/>
        <v>236347</v>
      </c>
      <c r="E26" s="5">
        <f t="shared" si="9"/>
        <v>137824</v>
      </c>
      <c r="F26" s="58">
        <f t="shared" si="4"/>
        <v>98523</v>
      </c>
      <c r="G26" s="36">
        <f>E26/D26%</f>
        <v>58.31425827279382</v>
      </c>
      <c r="H26" s="28">
        <v>52465</v>
      </c>
      <c r="I26" s="4">
        <v>27266</v>
      </c>
      <c r="J26" s="16">
        <v>42065</v>
      </c>
      <c r="K26" s="4">
        <v>55724</v>
      </c>
      <c r="L26" s="16">
        <v>141817</v>
      </c>
      <c r="M26" s="29">
        <v>54834</v>
      </c>
      <c r="N26" s="28"/>
      <c r="O26" s="4"/>
      <c r="P26" s="16"/>
      <c r="Q26" s="4"/>
      <c r="R26" s="16"/>
      <c r="S26" s="29"/>
      <c r="T26" s="28"/>
      <c r="U26" s="4"/>
      <c r="V26" s="16"/>
      <c r="W26" s="4"/>
      <c r="X26" s="16"/>
      <c r="Y26" s="29"/>
      <c r="Z26" s="28"/>
      <c r="AA26" s="4"/>
      <c r="AB26" s="16"/>
      <c r="AC26" s="4"/>
      <c r="AD26" s="16"/>
      <c r="AE26" s="29"/>
      <c r="AF26" s="49"/>
      <c r="AG26" s="49"/>
      <c r="AH26" s="49"/>
      <c r="AI26" s="49"/>
      <c r="AJ26" s="49"/>
      <c r="AK26" s="49"/>
      <c r="AL26" s="57"/>
    </row>
    <row r="27" spans="1:38" ht="18.75" customHeight="1">
      <c r="A27" s="11" t="s">
        <v>33</v>
      </c>
      <c r="B27" s="3" t="s">
        <v>81</v>
      </c>
      <c r="C27" s="3">
        <v>125895</v>
      </c>
      <c r="D27" s="5">
        <f t="shared" si="8"/>
        <v>33000</v>
      </c>
      <c r="E27" s="5">
        <f t="shared" si="9"/>
        <v>17061</v>
      </c>
      <c r="F27" s="58">
        <f t="shared" si="4"/>
        <v>15939</v>
      </c>
      <c r="G27" s="36">
        <f>E27/D27%</f>
        <v>51.7</v>
      </c>
      <c r="H27" s="28">
        <v>11500</v>
      </c>
      <c r="I27" s="4"/>
      <c r="J27" s="16">
        <v>11000</v>
      </c>
      <c r="K27" s="4">
        <v>8110</v>
      </c>
      <c r="L27" s="16">
        <v>10500</v>
      </c>
      <c r="M27" s="29">
        <v>8951</v>
      </c>
      <c r="N27" s="28"/>
      <c r="O27" s="4"/>
      <c r="P27" s="16"/>
      <c r="Q27" s="4"/>
      <c r="R27" s="16"/>
      <c r="S27" s="29"/>
      <c r="T27" s="28"/>
      <c r="U27" s="4"/>
      <c r="V27" s="16"/>
      <c r="W27" s="4"/>
      <c r="X27" s="16"/>
      <c r="Y27" s="29"/>
      <c r="Z27" s="28"/>
      <c r="AA27" s="4"/>
      <c r="AB27" s="16"/>
      <c r="AC27" s="4"/>
      <c r="AD27" s="16"/>
      <c r="AE27" s="29"/>
      <c r="AF27" s="49"/>
      <c r="AG27" s="49"/>
      <c r="AH27" s="49"/>
      <c r="AI27" s="49"/>
      <c r="AJ27" s="49"/>
      <c r="AK27" s="49"/>
      <c r="AL27" s="57"/>
    </row>
    <row r="28" spans="1:38" ht="18.75" customHeight="1">
      <c r="A28" s="11" t="s">
        <v>34</v>
      </c>
      <c r="B28" s="3" t="s">
        <v>15</v>
      </c>
      <c r="C28" s="3">
        <v>19800</v>
      </c>
      <c r="D28" s="5">
        <f t="shared" si="8"/>
        <v>4950</v>
      </c>
      <c r="E28" s="5">
        <f t="shared" si="9"/>
        <v>2906</v>
      </c>
      <c r="F28" s="58">
        <f t="shared" si="4"/>
        <v>2044</v>
      </c>
      <c r="G28" s="36">
        <f>E28/D28%</f>
        <v>58.707070707070706</v>
      </c>
      <c r="H28" s="28">
        <v>1650</v>
      </c>
      <c r="I28" s="4">
        <v>144</v>
      </c>
      <c r="J28" s="16">
        <v>1650</v>
      </c>
      <c r="K28" s="4">
        <v>1403</v>
      </c>
      <c r="L28" s="16">
        <v>1650</v>
      </c>
      <c r="M28" s="29">
        <v>1359</v>
      </c>
      <c r="N28" s="28"/>
      <c r="O28" s="4"/>
      <c r="P28" s="16"/>
      <c r="Q28" s="4"/>
      <c r="R28" s="16"/>
      <c r="S28" s="29"/>
      <c r="T28" s="28"/>
      <c r="U28" s="4"/>
      <c r="V28" s="16"/>
      <c r="W28" s="4"/>
      <c r="X28" s="16"/>
      <c r="Y28" s="29"/>
      <c r="Z28" s="28"/>
      <c r="AA28" s="4"/>
      <c r="AB28" s="16"/>
      <c r="AC28" s="4"/>
      <c r="AD28" s="16"/>
      <c r="AE28" s="29"/>
      <c r="AF28" s="49"/>
      <c r="AG28" s="49"/>
      <c r="AH28" s="49"/>
      <c r="AI28" s="49"/>
      <c r="AJ28" s="49"/>
      <c r="AK28" s="49"/>
      <c r="AL28" s="57"/>
    </row>
    <row r="29" spans="1:38" ht="18" customHeight="1">
      <c r="A29" s="11" t="s">
        <v>35</v>
      </c>
      <c r="B29" s="3" t="s">
        <v>102</v>
      </c>
      <c r="C29" s="3">
        <v>2712</v>
      </c>
      <c r="D29" s="5">
        <f t="shared" si="8"/>
        <v>678</v>
      </c>
      <c r="E29" s="5">
        <f t="shared" si="9"/>
        <v>677</v>
      </c>
      <c r="F29" s="58">
        <f t="shared" si="4"/>
        <v>1</v>
      </c>
      <c r="G29" s="25"/>
      <c r="H29" s="28">
        <v>226</v>
      </c>
      <c r="I29" s="4">
        <v>226</v>
      </c>
      <c r="J29" s="16">
        <v>226</v>
      </c>
      <c r="K29" s="4">
        <v>226</v>
      </c>
      <c r="L29" s="16">
        <v>226</v>
      </c>
      <c r="M29" s="29">
        <v>225</v>
      </c>
      <c r="N29" s="28"/>
      <c r="O29" s="4"/>
      <c r="P29" s="16"/>
      <c r="Q29" s="4"/>
      <c r="R29" s="16"/>
      <c r="S29" s="29"/>
      <c r="T29" s="28"/>
      <c r="U29" s="4"/>
      <c r="V29" s="16"/>
      <c r="W29" s="4"/>
      <c r="X29" s="16"/>
      <c r="Y29" s="29"/>
      <c r="Z29" s="28"/>
      <c r="AA29" s="4"/>
      <c r="AB29" s="16"/>
      <c r="AC29" s="4"/>
      <c r="AD29" s="16"/>
      <c r="AE29" s="29"/>
      <c r="AF29" s="51"/>
      <c r="AG29" s="49"/>
      <c r="AH29" s="49"/>
      <c r="AI29" s="49"/>
      <c r="AJ29" s="49"/>
      <c r="AK29" s="49"/>
      <c r="AL29" s="57"/>
    </row>
    <row r="30" spans="1:38" ht="29.25" customHeight="1">
      <c r="A30" s="22" t="s">
        <v>36</v>
      </c>
      <c r="B30" s="18" t="s">
        <v>16</v>
      </c>
      <c r="C30" s="18">
        <f>C32+C33+C34+C35+C36+C37+C38+C39+C40+C41+C42+C43+C44+C45+C46</f>
        <v>151198</v>
      </c>
      <c r="D30" s="39">
        <f t="shared" si="8"/>
        <v>7500</v>
      </c>
      <c r="E30" s="55">
        <f t="shared" si="9"/>
        <v>6867</v>
      </c>
      <c r="F30" s="58">
        <f t="shared" si="4"/>
        <v>633</v>
      </c>
      <c r="G30" s="37">
        <f>E30/D30%</f>
        <v>91.56</v>
      </c>
      <c r="H30" s="30">
        <f aca="true" t="shared" si="10" ref="H30:M30">H32+H33+H34+H35+H36+H37+H38+H39+H40+H41+H42+H43+H44+H45+H46</f>
        <v>2500</v>
      </c>
      <c r="I30" s="30">
        <f t="shared" si="10"/>
        <v>1459</v>
      </c>
      <c r="J30" s="30">
        <f t="shared" si="10"/>
        <v>2500</v>
      </c>
      <c r="K30" s="30">
        <f t="shared" si="10"/>
        <v>3509</v>
      </c>
      <c r="L30" s="30">
        <f t="shared" si="10"/>
        <v>2500</v>
      </c>
      <c r="M30" s="30">
        <f t="shared" si="10"/>
        <v>1899</v>
      </c>
      <c r="N30" s="30">
        <f aca="true" t="shared" si="11" ref="N30:S30">N32+N33+N34+N36+N37+N38+N46</f>
        <v>0</v>
      </c>
      <c r="O30" s="30">
        <f t="shared" si="11"/>
        <v>0</v>
      </c>
      <c r="P30" s="30">
        <f t="shared" si="11"/>
        <v>0</v>
      </c>
      <c r="Q30" s="30">
        <f t="shared" si="11"/>
        <v>0</v>
      </c>
      <c r="R30" s="30">
        <f t="shared" si="11"/>
        <v>0</v>
      </c>
      <c r="S30" s="54">
        <f t="shared" si="11"/>
        <v>0</v>
      </c>
      <c r="T30" s="30">
        <f aca="true" t="shared" si="12" ref="T30:Y30">T32+T33+T34+T36+T37+T38+T46</f>
        <v>0</v>
      </c>
      <c r="U30" s="30">
        <f t="shared" si="12"/>
        <v>0</v>
      </c>
      <c r="V30" s="30">
        <f t="shared" si="12"/>
        <v>0</v>
      </c>
      <c r="W30" s="30">
        <f t="shared" si="12"/>
        <v>0</v>
      </c>
      <c r="X30" s="30">
        <f t="shared" si="12"/>
        <v>0</v>
      </c>
      <c r="Y30" s="54">
        <f t="shared" si="12"/>
        <v>0</v>
      </c>
      <c r="Z30" s="30">
        <f aca="true" t="shared" si="13" ref="Z30:AE30">Z32+Z33+Z34+Z36+Z37+Z38+Z46</f>
        <v>0</v>
      </c>
      <c r="AA30" s="30">
        <f t="shared" si="13"/>
        <v>0</v>
      </c>
      <c r="AB30" s="30">
        <f t="shared" si="13"/>
        <v>0</v>
      </c>
      <c r="AC30" s="30">
        <f t="shared" si="13"/>
        <v>0</v>
      </c>
      <c r="AD30" s="30">
        <f t="shared" si="13"/>
        <v>0</v>
      </c>
      <c r="AE30" s="54">
        <f t="shared" si="13"/>
        <v>0</v>
      </c>
      <c r="AF30" s="50"/>
      <c r="AG30" s="50"/>
      <c r="AH30" s="50"/>
      <c r="AI30" s="50"/>
      <c r="AJ30" s="50"/>
      <c r="AK30" s="50"/>
      <c r="AL30" s="57"/>
    </row>
    <row r="31" spans="1:38" ht="15.75">
      <c r="A31" s="11"/>
      <c r="B31" s="3" t="s">
        <v>11</v>
      </c>
      <c r="C31" s="3"/>
      <c r="D31" s="5">
        <f t="shared" si="8"/>
        <v>0</v>
      </c>
      <c r="E31" s="5">
        <f t="shared" si="9"/>
        <v>0</v>
      </c>
      <c r="F31" s="58">
        <f t="shared" si="4"/>
        <v>0</v>
      </c>
      <c r="G31" s="25"/>
      <c r="H31" s="28"/>
      <c r="I31" s="28"/>
      <c r="J31" s="28"/>
      <c r="K31" s="28"/>
      <c r="L31" s="28"/>
      <c r="M31" s="28"/>
      <c r="N31" s="28"/>
      <c r="O31" s="4"/>
      <c r="P31" s="16"/>
      <c r="Q31" s="4"/>
      <c r="R31" s="16"/>
      <c r="S31" s="29"/>
      <c r="T31" s="28"/>
      <c r="U31" s="4"/>
      <c r="V31" s="16"/>
      <c r="W31" s="4"/>
      <c r="X31" s="16"/>
      <c r="Y31" s="29"/>
      <c r="Z31" s="28"/>
      <c r="AA31" s="4"/>
      <c r="AB31" s="16"/>
      <c r="AC31" s="4"/>
      <c r="AD31" s="16"/>
      <c r="AE31" s="29"/>
      <c r="AF31" s="51"/>
      <c r="AG31" s="49"/>
      <c r="AH31" s="49"/>
      <c r="AI31" s="49"/>
      <c r="AJ31" s="49"/>
      <c r="AK31" s="49"/>
      <c r="AL31" s="57"/>
    </row>
    <row r="32" spans="1:38" ht="19.5" customHeight="1">
      <c r="A32" s="11" t="s">
        <v>39</v>
      </c>
      <c r="B32" s="3" t="s">
        <v>96</v>
      </c>
      <c r="C32" s="3">
        <v>5000</v>
      </c>
      <c r="D32" s="5">
        <f t="shared" si="8"/>
        <v>850</v>
      </c>
      <c r="E32" s="5">
        <f t="shared" si="9"/>
        <v>850</v>
      </c>
      <c r="F32" s="58">
        <f t="shared" si="4"/>
        <v>0</v>
      </c>
      <c r="G32" s="36">
        <f>E32/D32%</f>
        <v>100</v>
      </c>
      <c r="H32" s="28">
        <v>250</v>
      </c>
      <c r="I32" s="4">
        <v>250</v>
      </c>
      <c r="J32" s="16">
        <v>300</v>
      </c>
      <c r="K32" s="4">
        <v>300</v>
      </c>
      <c r="L32" s="16">
        <v>300</v>
      </c>
      <c r="M32" s="29">
        <v>300</v>
      </c>
      <c r="N32" s="28"/>
      <c r="O32" s="4"/>
      <c r="P32" s="16"/>
      <c r="Q32" s="4"/>
      <c r="R32" s="16"/>
      <c r="S32" s="29"/>
      <c r="T32" s="28"/>
      <c r="U32" s="4"/>
      <c r="V32" s="16"/>
      <c r="W32" s="4"/>
      <c r="X32" s="16"/>
      <c r="Y32" s="29"/>
      <c r="Z32" s="28"/>
      <c r="AA32" s="4"/>
      <c r="AB32" s="16"/>
      <c r="AC32" s="4"/>
      <c r="AD32" s="16"/>
      <c r="AE32" s="29"/>
      <c r="AF32" s="51"/>
      <c r="AG32" s="49"/>
      <c r="AH32" s="49"/>
      <c r="AI32" s="49"/>
      <c r="AJ32" s="49"/>
      <c r="AK32" s="49"/>
      <c r="AL32" s="57"/>
    </row>
    <row r="33" spans="1:38" ht="18" customHeight="1">
      <c r="A33" s="11" t="s">
        <v>40</v>
      </c>
      <c r="B33" s="3" t="s">
        <v>46</v>
      </c>
      <c r="C33" s="63">
        <v>3000</v>
      </c>
      <c r="D33" s="5">
        <f t="shared" si="8"/>
        <v>390</v>
      </c>
      <c r="E33" s="5">
        <f t="shared" si="9"/>
        <v>390</v>
      </c>
      <c r="F33" s="58">
        <f t="shared" si="4"/>
        <v>0</v>
      </c>
      <c r="G33" s="36">
        <f>E33/D33%</f>
        <v>100</v>
      </c>
      <c r="H33" s="28"/>
      <c r="I33" s="4"/>
      <c r="J33" s="16"/>
      <c r="K33" s="4"/>
      <c r="L33" s="16">
        <v>390</v>
      </c>
      <c r="M33" s="29">
        <v>390</v>
      </c>
      <c r="N33" s="28"/>
      <c r="O33" s="4"/>
      <c r="P33" s="16"/>
      <c r="Q33" s="4"/>
      <c r="R33" s="16"/>
      <c r="S33" s="29"/>
      <c r="T33" s="28"/>
      <c r="U33" s="4"/>
      <c r="V33" s="16"/>
      <c r="W33" s="4"/>
      <c r="X33" s="16"/>
      <c r="Y33" s="29"/>
      <c r="Z33" s="28"/>
      <c r="AA33" s="4"/>
      <c r="AB33" s="16"/>
      <c r="AC33" s="4"/>
      <c r="AD33" s="16"/>
      <c r="AE33" s="29"/>
      <c r="AF33" s="51"/>
      <c r="AG33" s="49"/>
      <c r="AH33" s="49"/>
      <c r="AI33" s="49"/>
      <c r="AJ33" s="49"/>
      <c r="AK33" s="49"/>
      <c r="AL33" s="57"/>
    </row>
    <row r="34" spans="1:38" ht="23.25" customHeight="1">
      <c r="A34" s="11" t="s">
        <v>43</v>
      </c>
      <c r="B34" s="3" t="s">
        <v>95</v>
      </c>
      <c r="C34" s="63">
        <v>10500</v>
      </c>
      <c r="D34" s="5">
        <f t="shared" si="8"/>
        <v>0</v>
      </c>
      <c r="E34" s="5">
        <f t="shared" si="9"/>
        <v>0</v>
      </c>
      <c r="F34" s="58">
        <f t="shared" si="4"/>
        <v>0</v>
      </c>
      <c r="G34" s="36" t="e">
        <f>E34/D34%</f>
        <v>#DIV/0!</v>
      </c>
      <c r="H34" s="28"/>
      <c r="I34" s="4"/>
      <c r="J34" s="16"/>
      <c r="K34" s="4"/>
      <c r="L34" s="16"/>
      <c r="M34" s="29"/>
      <c r="N34" s="28"/>
      <c r="O34" s="4"/>
      <c r="P34" s="16"/>
      <c r="Q34" s="4"/>
      <c r="R34" s="16"/>
      <c r="S34" s="29"/>
      <c r="T34" s="28"/>
      <c r="U34" s="4"/>
      <c r="V34" s="16"/>
      <c r="W34" s="4"/>
      <c r="X34" s="16"/>
      <c r="Y34" s="29"/>
      <c r="Z34" s="28"/>
      <c r="AA34" s="4"/>
      <c r="AB34" s="16"/>
      <c r="AC34" s="4"/>
      <c r="AD34" s="16"/>
      <c r="AE34" s="29"/>
      <c r="AF34" s="51"/>
      <c r="AG34" s="49"/>
      <c r="AH34" s="49"/>
      <c r="AI34" s="49"/>
      <c r="AJ34" s="49"/>
      <c r="AK34" s="49"/>
      <c r="AL34" s="57"/>
    </row>
    <row r="35" spans="1:38" ht="18.75" customHeight="1">
      <c r="A35" s="11" t="s">
        <v>44</v>
      </c>
      <c r="B35" s="3" t="s">
        <v>105</v>
      </c>
      <c r="C35" s="3">
        <v>1697</v>
      </c>
      <c r="D35" s="5">
        <f t="shared" si="8"/>
        <v>601</v>
      </c>
      <c r="E35" s="5">
        <f t="shared" si="9"/>
        <v>0</v>
      </c>
      <c r="F35" s="58">
        <f t="shared" si="4"/>
        <v>601</v>
      </c>
      <c r="G35" s="36">
        <f>E35/D35%</f>
        <v>0</v>
      </c>
      <c r="H35" s="28"/>
      <c r="I35" s="4"/>
      <c r="J35" s="16"/>
      <c r="K35" s="4"/>
      <c r="L35" s="16">
        <v>601</v>
      </c>
      <c r="M35" s="29"/>
      <c r="N35" s="28"/>
      <c r="O35" s="4"/>
      <c r="P35" s="16"/>
      <c r="Q35" s="4"/>
      <c r="R35" s="16"/>
      <c r="S35" s="29"/>
      <c r="T35" s="28"/>
      <c r="U35" s="4"/>
      <c r="V35" s="16"/>
      <c r="W35" s="4"/>
      <c r="X35" s="16"/>
      <c r="Y35" s="29"/>
      <c r="Z35" s="28"/>
      <c r="AA35" s="4"/>
      <c r="AB35" s="16"/>
      <c r="AC35" s="4"/>
      <c r="AD35" s="16"/>
      <c r="AE35" s="29"/>
      <c r="AF35" s="51"/>
      <c r="AG35" s="49"/>
      <c r="AH35" s="49"/>
      <c r="AI35" s="49"/>
      <c r="AJ35" s="49"/>
      <c r="AK35" s="49"/>
      <c r="AL35" s="57"/>
    </row>
    <row r="36" spans="1:38" ht="18.75" customHeight="1">
      <c r="A36" s="11" t="s">
        <v>45</v>
      </c>
      <c r="B36" s="3" t="s">
        <v>97</v>
      </c>
      <c r="C36" s="3">
        <v>21500</v>
      </c>
      <c r="D36" s="5">
        <f t="shared" si="8"/>
        <v>0</v>
      </c>
      <c r="E36" s="5">
        <f t="shared" si="9"/>
        <v>0</v>
      </c>
      <c r="F36" s="58">
        <f t="shared" si="4"/>
        <v>0</v>
      </c>
      <c r="G36" s="36" t="e">
        <f>E36/D36%</f>
        <v>#DIV/0!</v>
      </c>
      <c r="H36" s="28"/>
      <c r="I36" s="4"/>
      <c r="J36" s="16"/>
      <c r="K36" s="4"/>
      <c r="L36" s="16"/>
      <c r="M36" s="29"/>
      <c r="N36" s="28"/>
      <c r="O36" s="4"/>
      <c r="P36" s="16"/>
      <c r="Q36" s="4"/>
      <c r="R36" s="16"/>
      <c r="S36" s="29"/>
      <c r="T36" s="28"/>
      <c r="U36" s="4"/>
      <c r="V36" s="16"/>
      <c r="W36" s="4"/>
      <c r="X36" s="16"/>
      <c r="Y36" s="29"/>
      <c r="Z36" s="28"/>
      <c r="AA36" s="4"/>
      <c r="AB36" s="16"/>
      <c r="AC36" s="4"/>
      <c r="AD36" s="16"/>
      <c r="AE36" s="29"/>
      <c r="AF36" s="51"/>
      <c r="AG36" s="49"/>
      <c r="AH36" s="49"/>
      <c r="AI36" s="49"/>
      <c r="AJ36" s="49"/>
      <c r="AK36" s="49"/>
      <c r="AL36" s="57"/>
    </row>
    <row r="37" spans="1:38" ht="18.75" customHeight="1">
      <c r="A37" s="11" t="s">
        <v>51</v>
      </c>
      <c r="B37" s="3" t="s">
        <v>50</v>
      </c>
      <c r="C37" s="3">
        <v>4200</v>
      </c>
      <c r="D37" s="5">
        <f t="shared" si="8"/>
        <v>1050</v>
      </c>
      <c r="E37" s="5">
        <f t="shared" si="9"/>
        <v>1050</v>
      </c>
      <c r="F37" s="58">
        <f t="shared" si="4"/>
        <v>0</v>
      </c>
      <c r="G37" s="36">
        <f>E37/D37%</f>
        <v>100</v>
      </c>
      <c r="H37" s="28">
        <v>350</v>
      </c>
      <c r="I37" s="4">
        <v>350</v>
      </c>
      <c r="J37" s="16">
        <v>350</v>
      </c>
      <c r="K37" s="4">
        <v>350</v>
      </c>
      <c r="L37" s="16">
        <v>350</v>
      </c>
      <c r="M37" s="29">
        <v>350</v>
      </c>
      <c r="N37" s="28"/>
      <c r="O37" s="4"/>
      <c r="P37" s="16"/>
      <c r="Q37" s="4"/>
      <c r="R37" s="16"/>
      <c r="S37" s="29"/>
      <c r="T37" s="28"/>
      <c r="U37" s="4"/>
      <c r="V37" s="16"/>
      <c r="W37" s="4"/>
      <c r="X37" s="16"/>
      <c r="Y37" s="29"/>
      <c r="Z37" s="28"/>
      <c r="AA37" s="4"/>
      <c r="AB37" s="16"/>
      <c r="AC37" s="4"/>
      <c r="AD37" s="16"/>
      <c r="AE37" s="29"/>
      <c r="AF37" s="51"/>
      <c r="AG37" s="49"/>
      <c r="AH37" s="49"/>
      <c r="AI37" s="49"/>
      <c r="AJ37" s="49"/>
      <c r="AK37" s="49"/>
      <c r="AL37" s="57"/>
    </row>
    <row r="38" spans="1:38" ht="30" customHeight="1">
      <c r="A38" s="11" t="s">
        <v>52</v>
      </c>
      <c r="B38" s="3" t="s">
        <v>76</v>
      </c>
      <c r="C38" s="3">
        <v>1840</v>
      </c>
      <c r="D38" s="5">
        <f t="shared" si="8"/>
        <v>0</v>
      </c>
      <c r="E38" s="5">
        <f t="shared" si="9"/>
        <v>0</v>
      </c>
      <c r="F38" s="58">
        <f t="shared" si="4"/>
        <v>0</v>
      </c>
      <c r="G38" s="36" t="e">
        <f>E38/D38%</f>
        <v>#DIV/0!</v>
      </c>
      <c r="H38" s="28"/>
      <c r="I38" s="4"/>
      <c r="J38" s="16"/>
      <c r="K38" s="4"/>
      <c r="L38" s="16"/>
      <c r="M38" s="29"/>
      <c r="N38" s="28"/>
      <c r="O38" s="4"/>
      <c r="P38" s="16"/>
      <c r="Q38" s="4"/>
      <c r="R38" s="16"/>
      <c r="S38" s="29"/>
      <c r="T38" s="28"/>
      <c r="U38" s="4"/>
      <c r="V38" s="16"/>
      <c r="W38" s="4"/>
      <c r="X38" s="16"/>
      <c r="Y38" s="29"/>
      <c r="Z38" s="28"/>
      <c r="AA38" s="4"/>
      <c r="AB38" s="16"/>
      <c r="AC38" s="4"/>
      <c r="AD38" s="16"/>
      <c r="AE38" s="29"/>
      <c r="AF38" s="51"/>
      <c r="AG38" s="49"/>
      <c r="AH38" s="49"/>
      <c r="AI38" s="49"/>
      <c r="AJ38" s="49"/>
      <c r="AK38" s="49"/>
      <c r="AL38" s="57"/>
    </row>
    <row r="39" spans="1:38" ht="21" customHeight="1">
      <c r="A39" s="11" t="s">
        <v>77</v>
      </c>
      <c r="B39" s="3" t="s">
        <v>88</v>
      </c>
      <c r="C39" s="3">
        <v>1800</v>
      </c>
      <c r="D39" s="5">
        <f t="shared" si="8"/>
        <v>0</v>
      </c>
      <c r="E39" s="5">
        <f t="shared" si="9"/>
        <v>0</v>
      </c>
      <c r="F39" s="58">
        <f t="shared" si="4"/>
        <v>0</v>
      </c>
      <c r="G39" s="36" t="e">
        <f>E39/D39%</f>
        <v>#DIV/0!</v>
      </c>
      <c r="H39" s="28"/>
      <c r="I39" s="4"/>
      <c r="J39" s="16"/>
      <c r="K39" s="4"/>
      <c r="L39" s="16"/>
      <c r="M39" s="29"/>
      <c r="N39" s="28"/>
      <c r="O39" s="4"/>
      <c r="P39" s="16"/>
      <c r="Q39" s="4"/>
      <c r="R39" s="16"/>
      <c r="S39" s="29"/>
      <c r="T39" s="28"/>
      <c r="U39" s="4"/>
      <c r="V39" s="16"/>
      <c r="W39" s="4"/>
      <c r="X39" s="16"/>
      <c r="Y39" s="29"/>
      <c r="Z39" s="28"/>
      <c r="AA39" s="4"/>
      <c r="AB39" s="16"/>
      <c r="AC39" s="4"/>
      <c r="AD39" s="16"/>
      <c r="AE39" s="29"/>
      <c r="AF39" s="51"/>
      <c r="AG39" s="49"/>
      <c r="AH39" s="49"/>
      <c r="AI39" s="49"/>
      <c r="AJ39" s="49"/>
      <c r="AK39" s="49"/>
      <c r="AL39" s="57"/>
    </row>
    <row r="40" spans="1:38" ht="18.75" customHeight="1">
      <c r="A40" s="11" t="s">
        <v>78</v>
      </c>
      <c r="B40" s="3" t="s">
        <v>87</v>
      </c>
      <c r="C40" s="3">
        <v>16404</v>
      </c>
      <c r="D40" s="5">
        <f t="shared" si="8"/>
        <v>0</v>
      </c>
      <c r="E40" s="5">
        <f t="shared" si="9"/>
        <v>0</v>
      </c>
      <c r="F40" s="58">
        <f t="shared" si="4"/>
        <v>0</v>
      </c>
      <c r="G40" s="36" t="e">
        <f>E40/D40%</f>
        <v>#DIV/0!</v>
      </c>
      <c r="H40" s="28"/>
      <c r="I40" s="4"/>
      <c r="J40" s="16"/>
      <c r="K40" s="4"/>
      <c r="L40" s="16"/>
      <c r="M40" s="29"/>
      <c r="N40" s="28"/>
      <c r="O40" s="4"/>
      <c r="P40" s="16"/>
      <c r="Q40" s="4"/>
      <c r="R40" s="16"/>
      <c r="S40" s="29"/>
      <c r="T40" s="28"/>
      <c r="U40" s="4"/>
      <c r="V40" s="16"/>
      <c r="W40" s="4"/>
      <c r="X40" s="16"/>
      <c r="Y40" s="29"/>
      <c r="Z40" s="28"/>
      <c r="AA40" s="4"/>
      <c r="AB40" s="16"/>
      <c r="AC40" s="4"/>
      <c r="AD40" s="16"/>
      <c r="AE40" s="29"/>
      <c r="AF40" s="51"/>
      <c r="AG40" s="49"/>
      <c r="AH40" s="49"/>
      <c r="AI40" s="49"/>
      <c r="AJ40" s="49"/>
      <c r="AK40" s="49"/>
      <c r="AL40" s="57"/>
    </row>
    <row r="41" spans="1:38" ht="18.75" customHeight="1">
      <c r="A41" s="11" t="s">
        <v>79</v>
      </c>
      <c r="B41" s="3" t="s">
        <v>98</v>
      </c>
      <c r="C41" s="3">
        <v>10307</v>
      </c>
      <c r="D41" s="5">
        <f t="shared" si="8"/>
        <v>2609</v>
      </c>
      <c r="E41" s="5">
        <f t="shared" si="9"/>
        <v>2577</v>
      </c>
      <c r="F41" s="58">
        <f t="shared" si="4"/>
        <v>32</v>
      </c>
      <c r="G41" s="36">
        <f>E41/D41%</f>
        <v>98.7734764277501</v>
      </c>
      <c r="H41" s="28">
        <v>900</v>
      </c>
      <c r="I41" s="4">
        <v>859</v>
      </c>
      <c r="J41" s="16">
        <v>850</v>
      </c>
      <c r="K41" s="4">
        <v>859</v>
      </c>
      <c r="L41" s="16">
        <v>859</v>
      </c>
      <c r="M41" s="29">
        <v>859</v>
      </c>
      <c r="N41" s="28"/>
      <c r="O41" s="4"/>
      <c r="P41" s="16"/>
      <c r="Q41" s="4"/>
      <c r="R41" s="16"/>
      <c r="S41" s="29"/>
      <c r="T41" s="28"/>
      <c r="U41" s="4"/>
      <c r="V41" s="16"/>
      <c r="W41" s="4"/>
      <c r="X41" s="16"/>
      <c r="Y41" s="29"/>
      <c r="Z41" s="28"/>
      <c r="AA41" s="4"/>
      <c r="AB41" s="16"/>
      <c r="AC41" s="4"/>
      <c r="AD41" s="16"/>
      <c r="AE41" s="29"/>
      <c r="AF41" s="51"/>
      <c r="AG41" s="49"/>
      <c r="AH41" s="49"/>
      <c r="AI41" s="49"/>
      <c r="AJ41" s="49"/>
      <c r="AK41" s="49"/>
      <c r="AL41" s="57"/>
    </row>
    <row r="42" spans="1:38" ht="18.75" customHeight="1">
      <c r="A42" s="11" t="s">
        <v>89</v>
      </c>
      <c r="B42" s="3" t="s">
        <v>86</v>
      </c>
      <c r="C42" s="3">
        <v>950</v>
      </c>
      <c r="D42" s="5">
        <f t="shared" si="8"/>
        <v>0</v>
      </c>
      <c r="E42" s="5">
        <f t="shared" si="9"/>
        <v>0</v>
      </c>
      <c r="F42" s="58">
        <f t="shared" si="4"/>
        <v>0</v>
      </c>
      <c r="G42" s="36" t="e">
        <f>E42/D42%</f>
        <v>#DIV/0!</v>
      </c>
      <c r="H42" s="28"/>
      <c r="I42" s="4"/>
      <c r="J42" s="16"/>
      <c r="K42" s="4"/>
      <c r="L42" s="16"/>
      <c r="M42" s="29"/>
      <c r="N42" s="28"/>
      <c r="O42" s="4"/>
      <c r="P42" s="16"/>
      <c r="Q42" s="4"/>
      <c r="R42" s="16"/>
      <c r="S42" s="29"/>
      <c r="T42" s="28"/>
      <c r="U42" s="4"/>
      <c r="V42" s="16"/>
      <c r="W42" s="4"/>
      <c r="X42" s="16"/>
      <c r="Y42" s="29"/>
      <c r="Z42" s="28"/>
      <c r="AA42" s="4"/>
      <c r="AB42" s="16"/>
      <c r="AC42" s="4"/>
      <c r="AD42" s="16"/>
      <c r="AE42" s="29"/>
      <c r="AF42" s="51"/>
      <c r="AG42" s="49"/>
      <c r="AH42" s="49"/>
      <c r="AI42" s="49"/>
      <c r="AJ42" s="49"/>
      <c r="AK42" s="49"/>
      <c r="AL42" s="57"/>
    </row>
    <row r="43" spans="1:38" ht="18.75" customHeight="1">
      <c r="A43" s="11" t="s">
        <v>90</v>
      </c>
      <c r="B43" s="4" t="s">
        <v>99</v>
      </c>
      <c r="C43" s="64">
        <v>2000</v>
      </c>
      <c r="D43" s="5">
        <f t="shared" si="8"/>
        <v>2000</v>
      </c>
      <c r="E43" s="5">
        <f t="shared" si="9"/>
        <v>2000</v>
      </c>
      <c r="F43" s="58">
        <f t="shared" si="4"/>
        <v>0</v>
      </c>
      <c r="G43" s="36">
        <f>E43/D43%</f>
        <v>100</v>
      </c>
      <c r="H43" s="28">
        <v>1000</v>
      </c>
      <c r="I43" s="4"/>
      <c r="J43" s="16">
        <v>1000</v>
      </c>
      <c r="K43" s="4">
        <v>2000</v>
      </c>
      <c r="L43" s="16"/>
      <c r="M43" s="29"/>
      <c r="N43" s="28"/>
      <c r="O43" s="4"/>
      <c r="P43" s="16"/>
      <c r="Q43" s="4"/>
      <c r="R43" s="16"/>
      <c r="S43" s="29"/>
      <c r="T43" s="28"/>
      <c r="U43" s="4"/>
      <c r="V43" s="16"/>
      <c r="W43" s="4"/>
      <c r="X43" s="16"/>
      <c r="Y43" s="29"/>
      <c r="Z43" s="28"/>
      <c r="AA43" s="4"/>
      <c r="AB43" s="16"/>
      <c r="AC43" s="4"/>
      <c r="AD43" s="16"/>
      <c r="AE43" s="29"/>
      <c r="AF43" s="51"/>
      <c r="AG43" s="49"/>
      <c r="AH43" s="49"/>
      <c r="AI43" s="49"/>
      <c r="AJ43" s="49"/>
      <c r="AK43" s="49"/>
      <c r="AL43" s="57"/>
    </row>
    <row r="44" spans="1:38" ht="18.75" customHeight="1">
      <c r="A44" s="11" t="s">
        <v>91</v>
      </c>
      <c r="B44" s="3" t="s">
        <v>100</v>
      </c>
      <c r="C44" s="3">
        <v>2000</v>
      </c>
      <c r="D44" s="5">
        <f t="shared" si="8"/>
        <v>0</v>
      </c>
      <c r="E44" s="5">
        <f t="shared" si="9"/>
        <v>0</v>
      </c>
      <c r="F44" s="58">
        <f t="shared" si="4"/>
        <v>0</v>
      </c>
      <c r="G44" s="36" t="e">
        <f>E44/D44%</f>
        <v>#DIV/0!</v>
      </c>
      <c r="H44" s="28"/>
      <c r="I44" s="4"/>
      <c r="J44" s="16"/>
      <c r="K44" s="4"/>
      <c r="L44" s="16"/>
      <c r="M44" s="29"/>
      <c r="N44" s="28"/>
      <c r="O44" s="4"/>
      <c r="P44" s="16"/>
      <c r="Q44" s="4"/>
      <c r="R44" s="16"/>
      <c r="S44" s="29"/>
      <c r="T44" s="28"/>
      <c r="U44" s="4"/>
      <c r="V44" s="16"/>
      <c r="W44" s="4"/>
      <c r="X44" s="16"/>
      <c r="Y44" s="29"/>
      <c r="Z44" s="28"/>
      <c r="AA44" s="4"/>
      <c r="AB44" s="16"/>
      <c r="AC44" s="4"/>
      <c r="AD44" s="16"/>
      <c r="AE44" s="29"/>
      <c r="AF44" s="51"/>
      <c r="AG44" s="49"/>
      <c r="AH44" s="49"/>
      <c r="AI44" s="49"/>
      <c r="AJ44" s="49"/>
      <c r="AK44" s="49"/>
      <c r="AL44" s="57"/>
    </row>
    <row r="45" spans="1:38" ht="19.5" customHeight="1">
      <c r="A45" s="11" t="s">
        <v>92</v>
      </c>
      <c r="B45" s="1" t="s">
        <v>103</v>
      </c>
      <c r="C45" s="3">
        <v>35000</v>
      </c>
      <c r="D45" s="5">
        <f t="shared" si="8"/>
        <v>0</v>
      </c>
      <c r="E45" s="5">
        <f t="shared" si="9"/>
        <v>0</v>
      </c>
      <c r="F45" s="58">
        <f t="shared" si="4"/>
        <v>0</v>
      </c>
      <c r="G45" s="36" t="e">
        <f>E45/D45%</f>
        <v>#DIV/0!</v>
      </c>
      <c r="H45" s="28"/>
      <c r="I45" s="4"/>
      <c r="J45" s="16"/>
      <c r="K45" s="4"/>
      <c r="L45" s="16"/>
      <c r="M45" s="29"/>
      <c r="N45" s="28"/>
      <c r="O45" s="4"/>
      <c r="P45" s="16"/>
      <c r="Q45" s="4"/>
      <c r="R45" s="16"/>
      <c r="S45" s="29"/>
      <c r="T45" s="28"/>
      <c r="U45" s="4"/>
      <c r="V45" s="16"/>
      <c r="W45" s="4"/>
      <c r="X45" s="16"/>
      <c r="Y45" s="29"/>
      <c r="Z45" s="28"/>
      <c r="AA45" s="4"/>
      <c r="AB45" s="16"/>
      <c r="AC45" s="4"/>
      <c r="AD45" s="16"/>
      <c r="AE45" s="29"/>
      <c r="AF45" s="51"/>
      <c r="AG45" s="49"/>
      <c r="AH45" s="49"/>
      <c r="AI45" s="49"/>
      <c r="AJ45" s="49"/>
      <c r="AK45" s="49"/>
      <c r="AL45" s="57"/>
    </row>
    <row r="46" spans="1:38" ht="19.5" customHeight="1">
      <c r="A46" s="11" t="s">
        <v>93</v>
      </c>
      <c r="B46" s="3" t="s">
        <v>104</v>
      </c>
      <c r="C46" s="3">
        <v>35000</v>
      </c>
      <c r="D46" s="5">
        <f t="shared" si="8"/>
        <v>0</v>
      </c>
      <c r="E46" s="5">
        <f t="shared" si="9"/>
        <v>0</v>
      </c>
      <c r="F46" s="58">
        <f t="shared" si="4"/>
        <v>0</v>
      </c>
      <c r="G46" s="36" t="e">
        <f>E46/D46%</f>
        <v>#DIV/0!</v>
      </c>
      <c r="H46" s="28"/>
      <c r="I46" s="4"/>
      <c r="J46" s="16"/>
      <c r="K46" s="4"/>
      <c r="L46" s="17"/>
      <c r="M46" s="29"/>
      <c r="N46" s="28"/>
      <c r="O46" s="4"/>
      <c r="P46" s="16"/>
      <c r="Q46" s="4"/>
      <c r="R46" s="17"/>
      <c r="S46" s="29"/>
      <c r="T46" s="28"/>
      <c r="U46" s="4"/>
      <c r="V46" s="16"/>
      <c r="W46" s="4"/>
      <c r="X46" s="17"/>
      <c r="Y46" s="29"/>
      <c r="Z46" s="28"/>
      <c r="AA46" s="4"/>
      <c r="AB46" s="16"/>
      <c r="AC46" s="4"/>
      <c r="AD46" s="17"/>
      <c r="AE46" s="29"/>
      <c r="AF46" s="51"/>
      <c r="AG46" s="49"/>
      <c r="AH46" s="49"/>
      <c r="AI46" s="49"/>
      <c r="AJ46" s="49"/>
      <c r="AK46" s="49"/>
      <c r="AL46" s="57"/>
    </row>
    <row r="47" spans="1:38" ht="19.5" customHeight="1">
      <c r="A47" s="40" t="s">
        <v>37</v>
      </c>
      <c r="B47" s="41" t="s">
        <v>53</v>
      </c>
      <c r="C47" s="41">
        <v>38807</v>
      </c>
      <c r="D47" s="39">
        <f t="shared" si="8"/>
        <v>9600</v>
      </c>
      <c r="E47" s="39">
        <f t="shared" si="9"/>
        <v>0</v>
      </c>
      <c r="F47" s="58">
        <f t="shared" si="4"/>
        <v>9600</v>
      </c>
      <c r="G47" s="42">
        <f>E47/D47%</f>
        <v>0</v>
      </c>
      <c r="H47" s="43">
        <v>3200</v>
      </c>
      <c r="I47" s="38"/>
      <c r="J47" s="38">
        <v>3200</v>
      </c>
      <c r="K47" s="38"/>
      <c r="L47" s="44">
        <v>3200</v>
      </c>
      <c r="M47" s="45"/>
      <c r="N47" s="43"/>
      <c r="O47" s="38"/>
      <c r="P47" s="38"/>
      <c r="Q47" s="38"/>
      <c r="R47" s="44"/>
      <c r="S47" s="45"/>
      <c r="T47" s="43"/>
      <c r="U47" s="38"/>
      <c r="V47" s="38"/>
      <c r="W47" s="38"/>
      <c r="X47" s="44"/>
      <c r="Y47" s="45"/>
      <c r="Z47" s="43"/>
      <c r="AA47" s="38"/>
      <c r="AB47" s="38"/>
      <c r="AC47" s="38"/>
      <c r="AD47" s="44"/>
      <c r="AE47" s="45"/>
      <c r="AF47" s="49"/>
      <c r="AG47" s="49"/>
      <c r="AH47" s="49"/>
      <c r="AI47" s="49"/>
      <c r="AJ47" s="49"/>
      <c r="AK47" s="49"/>
      <c r="AL47" s="57"/>
    </row>
    <row r="48" spans="1:38" ht="18.75" customHeight="1">
      <c r="A48" s="40" t="s">
        <v>38</v>
      </c>
      <c r="B48" s="41" t="s">
        <v>54</v>
      </c>
      <c r="C48" s="41">
        <v>252748</v>
      </c>
      <c r="D48" s="39">
        <f t="shared" si="8"/>
        <v>63000</v>
      </c>
      <c r="E48" s="39">
        <f t="shared" si="9"/>
        <v>14099</v>
      </c>
      <c r="F48" s="58">
        <f t="shared" si="4"/>
        <v>48901</v>
      </c>
      <c r="G48" s="42">
        <f>E48/D48%</f>
        <v>22.37936507936508</v>
      </c>
      <c r="H48" s="43">
        <v>21000</v>
      </c>
      <c r="I48" s="38">
        <v>4289</v>
      </c>
      <c r="J48" s="38">
        <v>21000</v>
      </c>
      <c r="K48" s="38">
        <v>5787</v>
      </c>
      <c r="L48" s="39">
        <v>21000</v>
      </c>
      <c r="M48" s="45">
        <v>4023</v>
      </c>
      <c r="N48" s="43"/>
      <c r="O48" s="38"/>
      <c r="P48" s="38"/>
      <c r="Q48" s="38"/>
      <c r="R48" s="39"/>
      <c r="S48" s="45"/>
      <c r="T48" s="43"/>
      <c r="U48" s="38"/>
      <c r="V48" s="38"/>
      <c r="W48" s="38"/>
      <c r="X48" s="39"/>
      <c r="Y48" s="45"/>
      <c r="Z48" s="43"/>
      <c r="AA48" s="38"/>
      <c r="AB48" s="38"/>
      <c r="AC48" s="38"/>
      <c r="AD48" s="39"/>
      <c r="AE48" s="45"/>
      <c r="AF48" s="49"/>
      <c r="AG48" s="49"/>
      <c r="AH48" s="49"/>
      <c r="AI48" s="49"/>
      <c r="AJ48" s="49"/>
      <c r="AK48" s="49"/>
      <c r="AL48" s="57"/>
    </row>
    <row r="49" spans="1:38" ht="19.5" customHeight="1">
      <c r="A49" s="22" t="s">
        <v>55</v>
      </c>
      <c r="B49" s="18" t="s">
        <v>21</v>
      </c>
      <c r="C49" s="18">
        <f>C51</f>
        <v>9918</v>
      </c>
      <c r="D49" s="39">
        <f>D51</f>
        <v>3000</v>
      </c>
      <c r="E49" s="39">
        <f aca="true" t="shared" si="14" ref="E49:M49">E51</f>
        <v>1662</v>
      </c>
      <c r="F49" s="58">
        <f t="shared" si="4"/>
        <v>1338</v>
      </c>
      <c r="G49" s="59">
        <f t="shared" si="14"/>
        <v>55.4</v>
      </c>
      <c r="H49" s="39">
        <f t="shared" si="14"/>
        <v>1000</v>
      </c>
      <c r="I49" s="39">
        <f t="shared" si="14"/>
        <v>0</v>
      </c>
      <c r="J49" s="39">
        <f t="shared" si="14"/>
        <v>1000</v>
      </c>
      <c r="K49" s="39">
        <f t="shared" si="14"/>
        <v>740</v>
      </c>
      <c r="L49" s="39">
        <f t="shared" si="14"/>
        <v>1000</v>
      </c>
      <c r="M49" s="39">
        <f t="shared" si="14"/>
        <v>922</v>
      </c>
      <c r="N49" s="33"/>
      <c r="O49" s="19"/>
      <c r="P49" s="20"/>
      <c r="Q49" s="20"/>
      <c r="R49" s="20"/>
      <c r="S49" s="34"/>
      <c r="T49" s="33"/>
      <c r="U49" s="19"/>
      <c r="V49" s="20"/>
      <c r="W49" s="20"/>
      <c r="X49" s="20"/>
      <c r="Y49" s="34"/>
      <c r="Z49" s="33"/>
      <c r="AA49" s="19"/>
      <c r="AB49" s="20"/>
      <c r="AC49" s="20"/>
      <c r="AD49" s="20"/>
      <c r="AE49" s="34"/>
      <c r="AF49" s="49"/>
      <c r="AG49" s="49"/>
      <c r="AH49" s="49"/>
      <c r="AI49" s="49"/>
      <c r="AJ49" s="49"/>
      <c r="AK49" s="49"/>
      <c r="AL49" s="57"/>
    </row>
    <row r="50" spans="1:38" ht="15.75">
      <c r="A50" s="11"/>
      <c r="B50" s="3" t="s">
        <v>11</v>
      </c>
      <c r="C50" s="3"/>
      <c r="D50" s="5">
        <f aca="true" t="shared" si="15" ref="D50:E53">H50+J50+L50+N50+P50+R50+T50+V50+X50+Z50+AB50+AD50+AF50+AH50+AJ50</f>
        <v>0</v>
      </c>
      <c r="E50" s="5">
        <f t="shared" si="15"/>
        <v>0</v>
      </c>
      <c r="F50" s="58">
        <f t="shared" si="4"/>
        <v>0</v>
      </c>
      <c r="G50" s="25"/>
      <c r="H50" s="28"/>
      <c r="I50" s="4"/>
      <c r="J50" s="16"/>
      <c r="K50" s="4"/>
      <c r="L50" s="16"/>
      <c r="M50" s="29"/>
      <c r="N50" s="28"/>
      <c r="O50" s="4"/>
      <c r="P50" s="16"/>
      <c r="Q50" s="4"/>
      <c r="R50" s="16"/>
      <c r="S50" s="29"/>
      <c r="T50" s="28"/>
      <c r="U50" s="4"/>
      <c r="V50" s="16"/>
      <c r="W50" s="4"/>
      <c r="X50" s="16"/>
      <c r="Y50" s="29"/>
      <c r="Z50" s="28"/>
      <c r="AA50" s="4"/>
      <c r="AB50" s="16"/>
      <c r="AC50" s="4"/>
      <c r="AD50" s="16"/>
      <c r="AE50" s="29"/>
      <c r="AF50" s="51"/>
      <c r="AG50" s="49"/>
      <c r="AH50" s="49"/>
      <c r="AI50" s="49"/>
      <c r="AJ50" s="49"/>
      <c r="AK50" s="49"/>
      <c r="AL50" s="57"/>
    </row>
    <row r="51" spans="1:38" ht="20.25" customHeight="1">
      <c r="A51" s="11" t="s">
        <v>56</v>
      </c>
      <c r="B51" s="3" t="s">
        <v>42</v>
      </c>
      <c r="C51" s="3">
        <v>9918</v>
      </c>
      <c r="D51" s="5">
        <f t="shared" si="15"/>
        <v>3000</v>
      </c>
      <c r="E51" s="5">
        <f t="shared" si="15"/>
        <v>1662</v>
      </c>
      <c r="F51" s="58">
        <f t="shared" si="4"/>
        <v>1338</v>
      </c>
      <c r="G51" s="36">
        <f>E51/D51%</f>
        <v>55.4</v>
      </c>
      <c r="H51" s="28">
        <v>1000</v>
      </c>
      <c r="I51" s="4"/>
      <c r="J51" s="16">
        <v>1000</v>
      </c>
      <c r="K51" s="4">
        <v>740</v>
      </c>
      <c r="L51" s="16">
        <v>1000</v>
      </c>
      <c r="M51" s="29">
        <v>922</v>
      </c>
      <c r="N51" s="28"/>
      <c r="O51" s="4"/>
      <c r="P51" s="16"/>
      <c r="Q51" s="4"/>
      <c r="R51" s="16"/>
      <c r="S51" s="29"/>
      <c r="T51" s="28"/>
      <c r="U51" s="4"/>
      <c r="V51" s="16"/>
      <c r="W51" s="4"/>
      <c r="X51" s="16"/>
      <c r="Y51" s="29"/>
      <c r="Z51" s="28"/>
      <c r="AA51" s="4"/>
      <c r="AB51" s="16"/>
      <c r="AC51" s="4"/>
      <c r="AD51" s="16"/>
      <c r="AE51" s="29"/>
      <c r="AF51" s="51"/>
      <c r="AG51" s="49"/>
      <c r="AH51" s="49"/>
      <c r="AI51" s="49"/>
      <c r="AJ51" s="49"/>
      <c r="AK51" s="49"/>
      <c r="AL51" s="57"/>
    </row>
    <row r="52" spans="1:38" ht="24.75" customHeight="1">
      <c r="A52" s="40" t="s">
        <v>57</v>
      </c>
      <c r="B52" s="41" t="s">
        <v>60</v>
      </c>
      <c r="C52" s="41">
        <v>4712</v>
      </c>
      <c r="D52" s="39">
        <f t="shared" si="15"/>
        <v>0</v>
      </c>
      <c r="E52" s="39">
        <f t="shared" si="15"/>
        <v>0</v>
      </c>
      <c r="F52" s="58">
        <f t="shared" si="4"/>
        <v>0</v>
      </c>
      <c r="G52" s="42" t="e">
        <f>E52/D52%</f>
        <v>#DIV/0!</v>
      </c>
      <c r="H52" s="43"/>
      <c r="I52" s="38"/>
      <c r="J52" s="38"/>
      <c r="K52" s="38"/>
      <c r="L52" s="38"/>
      <c r="M52" s="45"/>
      <c r="N52" s="43"/>
      <c r="O52" s="38"/>
      <c r="P52" s="38"/>
      <c r="Q52" s="38"/>
      <c r="R52" s="38"/>
      <c r="S52" s="45"/>
      <c r="T52" s="43"/>
      <c r="U52" s="38"/>
      <c r="V52" s="38"/>
      <c r="W52" s="38"/>
      <c r="X52" s="38"/>
      <c r="Y52" s="45"/>
      <c r="Z52" s="43"/>
      <c r="AA52" s="38"/>
      <c r="AB52" s="38"/>
      <c r="AC52" s="38"/>
      <c r="AD52" s="38"/>
      <c r="AE52" s="45"/>
      <c r="AF52" s="51"/>
      <c r="AG52" s="49"/>
      <c r="AH52" s="49"/>
      <c r="AI52" s="49"/>
      <c r="AJ52" s="49"/>
      <c r="AK52" s="49"/>
      <c r="AL52" s="57"/>
    </row>
    <row r="53" spans="1:38" ht="18" customHeight="1">
      <c r="A53" s="40" t="s">
        <v>83</v>
      </c>
      <c r="B53" s="41" t="s">
        <v>84</v>
      </c>
      <c r="C53" s="41">
        <v>4080</v>
      </c>
      <c r="D53" s="39">
        <f t="shared" si="15"/>
        <v>4080</v>
      </c>
      <c r="E53" s="39">
        <f t="shared" si="15"/>
        <v>4080</v>
      </c>
      <c r="F53" s="58">
        <f t="shared" si="4"/>
        <v>0</v>
      </c>
      <c r="G53" s="42">
        <f>E53/D53%</f>
        <v>100</v>
      </c>
      <c r="H53" s="60"/>
      <c r="I53" s="61"/>
      <c r="J53" s="61">
        <v>4080</v>
      </c>
      <c r="K53" s="61">
        <v>4080</v>
      </c>
      <c r="L53" s="61"/>
      <c r="M53" s="62"/>
      <c r="N53" s="60"/>
      <c r="O53" s="61"/>
      <c r="P53" s="61"/>
      <c r="Q53" s="61"/>
      <c r="R53" s="61"/>
      <c r="S53" s="62"/>
      <c r="T53" s="60"/>
      <c r="U53" s="61"/>
      <c r="V53" s="61"/>
      <c r="W53" s="61"/>
      <c r="X53" s="61"/>
      <c r="Y53" s="62"/>
      <c r="Z53" s="60"/>
      <c r="AA53" s="61"/>
      <c r="AB53" s="61"/>
      <c r="AC53" s="61"/>
      <c r="AD53" s="61"/>
      <c r="AE53" s="62"/>
      <c r="AF53" s="51"/>
      <c r="AG53" s="49"/>
      <c r="AH53" s="49"/>
      <c r="AI53" s="49"/>
      <c r="AJ53" s="49"/>
      <c r="AK53" s="49"/>
      <c r="AL53" s="57"/>
    </row>
    <row r="54" spans="1:38" ht="16.5" thickBot="1">
      <c r="A54" s="11"/>
      <c r="B54" s="3" t="s">
        <v>6</v>
      </c>
      <c r="C54" s="5">
        <f>C9+C10+C11+C24+C30+C47+C48+C49+C52+C53</f>
        <v>9040947</v>
      </c>
      <c r="D54" s="5">
        <f>D9+D10+D11+D24+D30+D47+D48+D49+D52+D53</f>
        <v>2468035</v>
      </c>
      <c r="E54" s="5">
        <f>E9+E10+E11+E24+E30+E47+E48+E49+E52+E53</f>
        <v>2125141</v>
      </c>
      <c r="F54" s="58">
        <f t="shared" si="4"/>
        <v>342894</v>
      </c>
      <c r="G54" s="36">
        <f>E54/D54%</f>
        <v>86.10659897448781</v>
      </c>
      <c r="H54" s="35">
        <f>H9+H10+H11+H24+H30+H47+H48++H49+H52</f>
        <v>795501</v>
      </c>
      <c r="I54" s="35">
        <f>I9+I10+I11+I24+I30+I47+I48++I49+I52</f>
        <v>715444</v>
      </c>
      <c r="J54" s="35">
        <f>J9+J10+J11+J24+J30+J47+J48++J49+J52+J53</f>
        <v>788681</v>
      </c>
      <c r="K54" s="35">
        <f>K9+K10+K11+K24+K30+K47+K48++K49+K52+K53</f>
        <v>706590</v>
      </c>
      <c r="L54" s="35">
        <f>L9+L10+L11+L24+L30+L47+L48++L49+L52+L53</f>
        <v>883853</v>
      </c>
      <c r="M54" s="35">
        <f>M9+M10+M11+M24+M30+M47+M48++M49+M52+M53</f>
        <v>703107</v>
      </c>
      <c r="N54" s="35">
        <f aca="true" t="shared" si="16" ref="N54:AE54">N9+N10+N11+N24+N30+N47+N48++N49+N52</f>
        <v>0</v>
      </c>
      <c r="O54" s="35">
        <f t="shared" si="16"/>
        <v>0</v>
      </c>
      <c r="P54" s="35">
        <f t="shared" si="16"/>
        <v>0</v>
      </c>
      <c r="Q54" s="35">
        <f t="shared" si="16"/>
        <v>0</v>
      </c>
      <c r="R54" s="35">
        <f t="shared" si="16"/>
        <v>0</v>
      </c>
      <c r="S54" s="35">
        <f t="shared" si="16"/>
        <v>0</v>
      </c>
      <c r="T54" s="35">
        <f t="shared" si="16"/>
        <v>0</v>
      </c>
      <c r="U54" s="35">
        <f t="shared" si="16"/>
        <v>0</v>
      </c>
      <c r="V54" s="35">
        <f t="shared" si="16"/>
        <v>0</v>
      </c>
      <c r="W54" s="35">
        <f t="shared" si="16"/>
        <v>0</v>
      </c>
      <c r="X54" s="35">
        <f t="shared" si="16"/>
        <v>0</v>
      </c>
      <c r="Y54" s="35">
        <f t="shared" si="16"/>
        <v>0</v>
      </c>
      <c r="Z54" s="35">
        <f t="shared" si="16"/>
        <v>0</v>
      </c>
      <c r="AA54" s="35">
        <f t="shared" si="16"/>
        <v>0</v>
      </c>
      <c r="AB54" s="35">
        <f t="shared" si="16"/>
        <v>0</v>
      </c>
      <c r="AC54" s="35">
        <f t="shared" si="16"/>
        <v>0</v>
      </c>
      <c r="AD54" s="35">
        <f t="shared" si="16"/>
        <v>0</v>
      </c>
      <c r="AE54" s="35">
        <f t="shared" si="16"/>
        <v>0</v>
      </c>
      <c r="AF54" s="50"/>
      <c r="AG54" s="50"/>
      <c r="AH54" s="50"/>
      <c r="AI54" s="50"/>
      <c r="AJ54" s="50"/>
      <c r="AK54" s="50"/>
      <c r="AL54" s="57"/>
    </row>
    <row r="55" spans="1:13" ht="15.75">
      <c r="A55" s="6"/>
      <c r="B55" s="1"/>
      <c r="C55" s="1"/>
      <c r="D55" s="1"/>
      <c r="E55" s="1"/>
      <c r="F55" s="1"/>
      <c r="G55" s="7"/>
      <c r="H55" s="1"/>
      <c r="I55" s="1"/>
      <c r="J55" s="1"/>
      <c r="K55" s="1"/>
      <c r="L55" s="1"/>
      <c r="M55" s="1"/>
    </row>
    <row r="56" spans="1:13" ht="16.5" customHeight="1">
      <c r="A56" s="6"/>
      <c r="B56" s="1" t="s">
        <v>58</v>
      </c>
      <c r="C56" s="1"/>
      <c r="D56" s="1"/>
      <c r="E56" s="1"/>
      <c r="F56" s="1"/>
      <c r="G56" s="8"/>
      <c r="H56" s="1"/>
      <c r="I56" s="1" t="s">
        <v>59</v>
      </c>
      <c r="J56" s="1"/>
      <c r="K56" s="1"/>
      <c r="L56" s="1"/>
      <c r="M56" s="1"/>
    </row>
    <row r="57" spans="1:13" ht="15.75">
      <c r="A57" s="6"/>
      <c r="B57" s="1"/>
      <c r="C57" s="1"/>
      <c r="D57" s="1"/>
      <c r="E57" s="1"/>
      <c r="F57" s="1"/>
      <c r="G57" s="9" t="s">
        <v>41</v>
      </c>
      <c r="H57" s="1"/>
      <c r="I57" s="1"/>
      <c r="J57" s="1"/>
      <c r="K57" s="1"/>
      <c r="L57" s="1"/>
      <c r="M57" s="1"/>
    </row>
    <row r="58" spans="1:13" ht="15.7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3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4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/>
  <mergeCells count="24">
    <mergeCell ref="V7:W7"/>
    <mergeCell ref="Z7:AA7"/>
    <mergeCell ref="AB7:AC7"/>
    <mergeCell ref="D6:G7"/>
    <mergeCell ref="L7:M7"/>
    <mergeCell ref="X7:Y7"/>
    <mergeCell ref="H6:AE6"/>
    <mergeCell ref="AF7:AG7"/>
    <mergeCell ref="AH7:AI7"/>
    <mergeCell ref="AJ7:AK7"/>
    <mergeCell ref="H7:I7"/>
    <mergeCell ref="J7:K7"/>
    <mergeCell ref="N7:O7"/>
    <mergeCell ref="P7:Q7"/>
    <mergeCell ref="AD7:AE7"/>
    <mergeCell ref="R7:S7"/>
    <mergeCell ref="T7:U7"/>
    <mergeCell ref="L1:M1"/>
    <mergeCell ref="A2:M2"/>
    <mergeCell ref="A3:M3"/>
    <mergeCell ref="A4:M4"/>
    <mergeCell ref="A6:A8"/>
    <mergeCell ref="B6:B8"/>
    <mergeCell ref="C6:C7"/>
  </mergeCells>
  <printOptions/>
  <pageMargins left="0" right="0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2021-04-19T09:34:16Z</dcterms:modified>
  <cp:category/>
  <cp:version/>
  <cp:contentType/>
  <cp:contentStatus/>
</cp:coreProperties>
</file>