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970" windowHeight="6585" tabRatio="603" activeTab="0"/>
  </bookViews>
  <sheets>
    <sheet name="1" sheetId="1" r:id="rId1"/>
  </sheets>
  <definedNames>
    <definedName name="_xlnm.Print_Titles" localSheetId="0">'1'!$4:$6</definedName>
    <definedName name="_xlnm.Print_Area" localSheetId="0">'1'!$A$1:$I$89</definedName>
  </definedNames>
  <calcPr fullCalcOnLoad="1"/>
</workbook>
</file>

<file path=xl/sharedStrings.xml><?xml version="1.0" encoding="utf-8"?>
<sst xmlns="http://schemas.openxmlformats.org/spreadsheetml/2006/main" count="108" uniqueCount="97">
  <si>
    <t>Податкові надходження</t>
  </si>
  <si>
    <t>Неподаткові надходження</t>
  </si>
  <si>
    <t>Інші неподаткові надходження</t>
  </si>
  <si>
    <t xml:space="preserve">Д   О   Х   О   Д   И </t>
  </si>
  <si>
    <t>К О Д</t>
  </si>
  <si>
    <t>Доходи від власності та підприємницької діяльності</t>
  </si>
  <si>
    <t>Всього по загальному фонду</t>
  </si>
  <si>
    <t>Всього доходів</t>
  </si>
  <si>
    <t>Загальний фонд</t>
  </si>
  <si>
    <t xml:space="preserve">    Податок на прибуток підприємств</t>
  </si>
  <si>
    <t>Земельний податок з юридичних осіб</t>
  </si>
  <si>
    <t>Орендна плата за землю з юридичних осіб</t>
  </si>
  <si>
    <t>Земельний податок з фізичних осіб</t>
  </si>
  <si>
    <t>Орендна плата за землю з фізичних осіб</t>
  </si>
  <si>
    <t>Офіційні трансферти</t>
  </si>
  <si>
    <t>Доходи від операцій з капіталом</t>
  </si>
  <si>
    <t>Надходження від продажу основного капіталу</t>
  </si>
  <si>
    <t>Спеціальний фонд</t>
  </si>
  <si>
    <t>Податок з власників транспортних засобів</t>
  </si>
  <si>
    <t xml:space="preserve">Грошові стягнення за шкоду, заподіяну порушенням законодавства про охорону природного середовища внаслідок господарської та іншої діяльності </t>
  </si>
  <si>
    <t>Збір за першу реєстрацію транспортного засобу</t>
  </si>
  <si>
    <t>Екологічний податок</t>
  </si>
  <si>
    <t xml:space="preserve">Власні надходження бюджетних установ </t>
  </si>
  <si>
    <t>+,-</t>
  </si>
  <si>
    <t>%</t>
  </si>
  <si>
    <t>тис. грн.</t>
  </si>
  <si>
    <t>Субвенції</t>
  </si>
  <si>
    <t>Разом загальний і спеціальний</t>
  </si>
  <si>
    <t xml:space="preserve">Всього по спеціальному фонду 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</si>
  <si>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</si>
  <si>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</si>
  <si>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</si>
  <si>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   Податок та збір на доходи фізичних осіб</t>
  </si>
  <si>
    <t>180101-180104</t>
  </si>
  <si>
    <t>180110-180111</t>
  </si>
  <si>
    <t>х</t>
  </si>
  <si>
    <t>Кошти від відчуження майна,що належить Автономній Республіці крим та майна, що перебуває в комунальній власності</t>
  </si>
  <si>
    <t>Збір за забруднення навколишнього  природного середовища</t>
  </si>
  <si>
    <t>Податки на доходи, податки на прибуток, податки на збільшення ринкової вартості</t>
  </si>
  <si>
    <t xml:space="preserve">    Транспортний податок</t>
  </si>
  <si>
    <t xml:space="preserve">    Туристичний збір</t>
  </si>
  <si>
    <t xml:space="preserve">     Плата за землю:</t>
  </si>
  <si>
    <t>Збір за запровадження торгівельної діяльності нафтопродуктами</t>
  </si>
  <si>
    <t>Інші податки і збори</t>
  </si>
  <si>
    <t>Штрафні санкції за порушення законодавства про патентування, за порушення норм регулювання обігу готівки та про застосування РРО у сфері торгівлі</t>
  </si>
  <si>
    <t xml:space="preserve">     Податок на нерухоме майно, відмінне від 
     земельної ділянки</t>
  </si>
  <si>
    <t xml:space="preserve">     Збір за провадження деяких видів 
     підприємницької діяльності, що справлявся 
     до 1 січня 2015 року</t>
  </si>
  <si>
    <t xml:space="preserve">     Єдиний податок</t>
  </si>
  <si>
    <t xml:space="preserve">      Частина чистого  прибутку (доходу) 
      комунальних унітарних підприємств
      та їх об"єднань, що вилучається до 
      відповідного місцевого бюджету</t>
  </si>
  <si>
    <t xml:space="preserve">      Адміністративні штрафи та інші санкції</t>
  </si>
  <si>
    <t xml:space="preserve">      Адміністративний збір за проведення
      державної  реєстрації юридичних осіб
      та фізичних осіб-підприємців</t>
  </si>
  <si>
    <t xml:space="preserve">       Державне мито</t>
  </si>
  <si>
    <t xml:space="preserve">      Надходження коштів від Державного фонду
      дорогоціних металів і дорогоцінного каміння</t>
  </si>
  <si>
    <t xml:space="preserve">     Надходження сум кредиторської та
     депонентської заборгованості</t>
  </si>
  <si>
    <t xml:space="preserve">     Інші  надходження</t>
  </si>
  <si>
    <t xml:space="preserve">       Інші надходження </t>
  </si>
  <si>
    <t>Комунальний податок</t>
  </si>
  <si>
    <t xml:space="preserve">      Надходження від орендної плати за 
      користування цілісним майновим 
      комплексом та іншим майном, що 
      перебуває в комунальній власності</t>
  </si>
  <si>
    <t>Внутрішні податки на товари та послуги</t>
  </si>
  <si>
    <t xml:space="preserve">    Акцизний податок з виробленого в України
    пального</t>
  </si>
  <si>
    <t xml:space="preserve">    Акцизний податок з ввезеного на митну 
    територію України пального</t>
  </si>
  <si>
    <t xml:space="preserve">     Податок на майно</t>
  </si>
  <si>
    <t xml:space="preserve">    Збір за місця для паркування транспортних
     засобів</t>
  </si>
  <si>
    <t xml:space="preserve">       Плата за розміщення тимчасово вільних 
       коштів бюджетів</t>
  </si>
  <si>
    <t xml:space="preserve">      Кошти від реалізаціїї безхазяйного майна, 
      знахідок, спадкового майна, майна, 
      одержаного територіальною громадою в
      порядку спадкування чи дарування, а також 
      валютні цінності і грошові кошти, власники
      яких невідомі</t>
  </si>
  <si>
    <t xml:space="preserve">      Плата за надання інших адміністративних
      послуг</t>
  </si>
  <si>
    <t xml:space="preserve">      Адміністративний збір за державну 
      реєстрацію  речових прав на нерухоме 
      майно та їх обтяжень</t>
  </si>
  <si>
    <t xml:space="preserve">     Акцизний податок з реалізації суб’єктами 
     господарювання роздрібної торгівлі 
     підакцизних товарів</t>
  </si>
  <si>
    <t>Крім того: власні надходження бюджетних установ до спеціального фонду міського бюджету</t>
  </si>
  <si>
    <t>% виконання надходжень до річного плану</t>
  </si>
  <si>
    <t>Кошти, що передаються, як компенсація із загального фонду державного бюджету  місцевим бюджетам відповідно до вимог пункту 43 розділу VI "Прикінцеві та перехідніположення" Бюджетного кодексу України та постанови Кабінету Міністрів України від 08.02.2017 року №96 "Деякі питання зарахування частини акцизного податку з виробленого в Україні та ввезеного  на митну територію України пального до бюджетів місцевого самоврядування"</t>
  </si>
  <si>
    <t>Дотації з державного бюджету</t>
  </si>
  <si>
    <t>Дотації з місцевих бюджетів іншим місцевим бюджетам</t>
  </si>
  <si>
    <t>Субвенції с місцевих бюджетів іншим місцевим бюджетам</t>
  </si>
  <si>
    <t>Надходження коштів від відшкодування втрат сільськогосподарського і лісогосподарського виробництва</t>
  </si>
  <si>
    <t>Субвенції з державного бюджету</t>
  </si>
  <si>
    <t>Адміністративні збори та платежі, доходи від некомерційної господарської діяльності</t>
  </si>
  <si>
    <t xml:space="preserve">    Кошти за шкоду, що заподіяна на земельних 
    ділянках державної та комунальної власності, 
    які не надані у користування та не передані 
    у власність, внаслідок їх самовільного
    зайняття,  використання не за цільовим
    призначенням, зняття грунтового покриву
    (родючого шару грунту) без спеціального
    дозволу; відшкодування збитків за погіршення 
    якості грунтовго покриву тощо та за 
    неодержання доходів у звязку з тимчасовим 
    невикористанням земельних ділянок</t>
  </si>
  <si>
    <t xml:space="preserve">      Рентна плата за спеціальне
      використання води </t>
  </si>
  <si>
    <t>Рентна плата та плата за використання інших природних ресурсів за користування надрами</t>
  </si>
  <si>
    <t>Місцеві податки та збори, що сплачуються (перераховуються) згідно з Податковим кодеком України</t>
  </si>
  <si>
    <t xml:space="preserve">Надійшло за січень-березень 2020 року </t>
  </si>
  <si>
    <t>План на січень-березень 2021 року</t>
  </si>
  <si>
    <t>Надійшло за січень-березень 2021 року</t>
  </si>
  <si>
    <t xml:space="preserve">% виконання плану за січень-березень 2021 року </t>
  </si>
  <si>
    <t>Відхилення надходжень за січень-березня 2021 року від січня-березня 2020 року</t>
  </si>
  <si>
    <t xml:space="preserve">      Адміністративні штрафи та штрафні санкції 
      за порушення законодавства у сфері 
      виробництва та обігу алкогольних напоїв 
      та тютюнових  виробів</t>
  </si>
  <si>
    <t xml:space="preserve">      Плата за скорочення термінів надання 
      у сфері державної реєстрації речових 
      прав на нерухоме майно та їх обтяжень 
      і державної  реєстрації юридичних осіб,
      фізичних осіб - підприємців та громадських
      формувань, а також плата за надання
       інших платних послуг</t>
  </si>
  <si>
    <t xml:space="preserve">План на 2021 рік </t>
  </si>
  <si>
    <t>Надійшло за   січень-березень 2021 року</t>
  </si>
  <si>
    <t>Надійшло за січень-березень 2020 року</t>
  </si>
  <si>
    <t xml:space="preserve">     Рентна плата за користування надрами для
     видобування інших корисних копалин
     загально-державного значення</t>
  </si>
  <si>
    <t xml:space="preserve">       Плата за ліцензії на певні види 
       господарської діяльності та сертифікати,
       що видаються Радою міністрів Автономної
       Республіки Крим, виконавчими органами
       місцевих  рад і місцевими органами
       виконавчої влади </t>
  </si>
  <si>
    <t xml:space="preserve">       Кошти гарантійного та реєстраційного
       внесків, що визначені Законом України 
      "Про оренду державного та комунального 
      майна", які підлягають перерахуванню
      оператором електронного майданчика 
      до відповідного  бюджету</t>
  </si>
  <si>
    <t>Аналіз надходжень до бюджету Павлоградської міської територіальної громади за І квартал 2020-2021 років</t>
  </si>
  <si>
    <t>Відхилення надходжень 2021 року до 2020 року</t>
  </si>
  <si>
    <t>Цільовий фонд міської ради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</si>
</sst>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0.0%"/>
    <numFmt numFmtId="206" formatCode="_-* #,##0.0\ _к_._-;\-* #,##0.0\ _к_._-;_-* &quot;-&quot;??\ _к_._-;_-@_-"/>
    <numFmt numFmtId="207" formatCode="_-* #,##0\ _к_._-;\-* #,##0\ _к_._-;_-* &quot;-&quot;??\ _к_._-;_-@_-"/>
    <numFmt numFmtId="208" formatCode="_-* #,##0.000\ _к_._-;\-* #,##0.000\ _к_._-;_-* &quot;-&quot;??\ _к_._-;_-@_-"/>
    <numFmt numFmtId="209" formatCode="_-* #,##0.0000\ _к_._-;\-* #,##0.0000\ _к_._-;_-* &quot;-&quot;??\ _к_._-;_-@_-"/>
    <numFmt numFmtId="210" formatCode="0.000"/>
    <numFmt numFmtId="211" formatCode="0.000%"/>
    <numFmt numFmtId="212" formatCode="0.0000"/>
    <numFmt numFmtId="213" formatCode="0.000000"/>
    <numFmt numFmtId="214" formatCode="0.0000000"/>
    <numFmt numFmtId="215" formatCode="0.00000000"/>
    <numFmt numFmtId="216" formatCode="0.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0.000000000"/>
    <numFmt numFmtId="221" formatCode="0.0000000000"/>
    <numFmt numFmtId="222" formatCode="0.00000000000"/>
    <numFmt numFmtId="223" formatCode="#,##0.0"/>
  </numFmts>
  <fonts count="32">
    <font>
      <sz val="10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2"/>
    </font>
    <font>
      <b/>
      <sz val="13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204" fontId="0" fillId="24" borderId="0" xfId="0" applyNumberFormat="1" applyFill="1" applyAlignment="1">
      <alignment/>
    </xf>
    <xf numFmtId="223" fontId="5" fillId="24" borderId="0" xfId="0" applyNumberFormat="1" applyFont="1" applyFill="1" applyBorder="1" applyAlignment="1">
      <alignment horizontal="center"/>
    </xf>
    <xf numFmtId="223" fontId="5" fillId="24" borderId="0" xfId="0" applyNumberFormat="1" applyFont="1" applyFill="1" applyBorder="1" applyAlignment="1">
      <alignment horizontal="center"/>
    </xf>
    <xf numFmtId="223" fontId="5" fillId="24" borderId="0" xfId="0" applyNumberFormat="1" applyFont="1" applyFill="1" applyBorder="1" applyAlignment="1">
      <alignment/>
    </xf>
    <xf numFmtId="223" fontId="3" fillId="24" borderId="0" xfId="0" applyNumberFormat="1" applyFont="1" applyFill="1" applyBorder="1" applyAlignment="1">
      <alignment horizontal="center"/>
    </xf>
    <xf numFmtId="223" fontId="3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223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223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/>
    </xf>
    <xf numFmtId="223" fontId="28" fillId="24" borderId="10" xfId="0" applyNumberFormat="1" applyFont="1" applyFill="1" applyBorder="1" applyAlignment="1">
      <alignment horizontal="center"/>
    </xf>
    <xf numFmtId="223" fontId="28" fillId="24" borderId="10" xfId="0" applyNumberFormat="1" applyFont="1" applyFill="1" applyBorder="1" applyAlignment="1">
      <alignment/>
    </xf>
    <xf numFmtId="223" fontId="31" fillId="24" borderId="10" xfId="0" applyNumberFormat="1" applyFont="1" applyFill="1" applyBorder="1" applyAlignment="1">
      <alignment horizontal="center" vertical="center"/>
    </xf>
    <xf numFmtId="223" fontId="31" fillId="24" borderId="10" xfId="0" applyNumberFormat="1" applyFont="1" applyFill="1" applyBorder="1" applyAlignment="1">
      <alignment horizontal="center"/>
    </xf>
    <xf numFmtId="223" fontId="31" fillId="24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223" fontId="24" fillId="24" borderId="0" xfId="0" applyNumberFormat="1" applyFont="1" applyFill="1" applyBorder="1" applyAlignment="1">
      <alignment horizontal="center"/>
    </xf>
    <xf numFmtId="223" fontId="24" fillId="24" borderId="0" xfId="0" applyNumberFormat="1" applyFont="1" applyFill="1" applyBorder="1" applyAlignment="1">
      <alignment/>
    </xf>
    <xf numFmtId="223" fontId="24" fillId="24" borderId="0" xfId="0" applyNumberFormat="1" applyFont="1" applyFill="1" applyAlignment="1">
      <alignment/>
    </xf>
    <xf numFmtId="223" fontId="26" fillId="24" borderId="0" xfId="0" applyNumberFormat="1" applyFont="1" applyFill="1" applyBorder="1" applyAlignment="1">
      <alignment/>
    </xf>
    <xf numFmtId="49" fontId="24" fillId="24" borderId="10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204" fontId="31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223" fontId="28" fillId="24" borderId="10" xfId="0" applyNumberFormat="1" applyFont="1" applyFill="1" applyBorder="1" applyAlignment="1">
      <alignment horizontal="center" vertical="center"/>
    </xf>
    <xf numFmtId="223" fontId="29" fillId="24" borderId="10" xfId="0" applyNumberFormat="1" applyFont="1" applyFill="1" applyBorder="1" applyAlignment="1">
      <alignment horizontal="center" vertical="center"/>
    </xf>
    <xf numFmtId="223" fontId="30" fillId="24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4" fontId="28" fillId="24" borderId="10" xfId="0" applyNumberFormat="1" applyFont="1" applyFill="1" applyBorder="1" applyAlignment="1">
      <alignment horizontal="center" vertical="center"/>
    </xf>
    <xf numFmtId="4" fontId="31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49" fontId="28" fillId="24" borderId="10" xfId="0" applyNumberFormat="1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justify" vertical="justify"/>
    </xf>
    <xf numFmtId="0" fontId="27" fillId="0" borderId="10" xfId="0" applyFont="1" applyFill="1" applyBorder="1" applyAlignment="1">
      <alignment horizontal="justify" vertical="justify"/>
    </xf>
    <xf numFmtId="0" fontId="24" fillId="0" borderId="10" xfId="0" applyFont="1" applyFill="1" applyBorder="1" applyAlignment="1">
      <alignment horizontal="justify" vertical="justify" wrapText="1"/>
    </xf>
    <xf numFmtId="0" fontId="24" fillId="0" borderId="10" xfId="0" applyFont="1" applyFill="1" applyBorder="1" applyAlignment="1">
      <alignment horizontal="justify" vertical="justify"/>
    </xf>
    <xf numFmtId="0" fontId="24" fillId="0" borderId="10" xfId="0" applyFont="1" applyFill="1" applyBorder="1" applyAlignment="1">
      <alignment horizontal="justify" vertical="justify" wrapText="1" shrinkToFit="1"/>
    </xf>
    <xf numFmtId="0" fontId="24" fillId="24" borderId="10" xfId="0" applyFont="1" applyFill="1" applyBorder="1" applyAlignment="1">
      <alignment horizontal="justify" vertical="justify" wrapText="1" shrinkToFit="1"/>
    </xf>
    <xf numFmtId="0" fontId="24" fillId="0" borderId="10" xfId="0" applyNumberFormat="1" applyFont="1" applyFill="1" applyBorder="1" applyAlignment="1">
      <alignment horizontal="justify" vertical="justify" wrapText="1"/>
    </xf>
    <xf numFmtId="0" fontId="24" fillId="0" borderId="10" xfId="0" applyNumberFormat="1" applyFont="1" applyFill="1" applyBorder="1" applyAlignment="1">
      <alignment horizontal="justify" vertical="justify" wrapText="1" shrinkToFit="1"/>
    </xf>
    <xf numFmtId="0" fontId="31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223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SheetLayoutView="100" zoomScalePageLayoutView="0" workbookViewId="0" topLeftCell="A1">
      <selection activeCell="O13" sqref="O13"/>
    </sheetView>
  </sheetViews>
  <sheetFormatPr defaultColWidth="9.25390625" defaultRowHeight="12.75"/>
  <cols>
    <col min="1" max="1" width="50.375" style="1" customWidth="1"/>
    <col min="2" max="2" width="10.25390625" style="1" customWidth="1"/>
    <col min="3" max="3" width="11.875" style="8" customWidth="1"/>
    <col min="4" max="4" width="12.125" style="18" customWidth="1"/>
    <col min="5" max="5" width="11.75390625" style="8" customWidth="1"/>
    <col min="6" max="6" width="11.00390625" style="8" customWidth="1"/>
    <col min="7" max="7" width="12.00390625" style="8" customWidth="1"/>
    <col min="8" max="8" width="13.125" style="8" customWidth="1"/>
    <col min="9" max="9" width="11.375" style="8" customWidth="1"/>
    <col min="10" max="11" width="9.25390625" style="8" customWidth="1"/>
    <col min="12" max="16384" width="9.25390625" style="1" customWidth="1"/>
  </cols>
  <sheetData>
    <row r="1" spans="1:9" ht="15.75">
      <c r="A1" s="33"/>
      <c r="B1" s="33"/>
      <c r="C1" s="23"/>
      <c r="D1" s="23"/>
      <c r="E1" s="23"/>
      <c r="F1" s="23"/>
      <c r="G1" s="23"/>
      <c r="H1" s="23"/>
      <c r="I1" s="23">
        <v>1</v>
      </c>
    </row>
    <row r="2" spans="1:9" ht="32.25" customHeight="1">
      <c r="A2" s="77" t="s">
        <v>94</v>
      </c>
      <c r="B2" s="77"/>
      <c r="C2" s="77"/>
      <c r="D2" s="77"/>
      <c r="E2" s="77"/>
      <c r="F2" s="77"/>
      <c r="G2" s="77"/>
      <c r="H2" s="77"/>
      <c r="I2" s="77"/>
    </row>
    <row r="3" spans="1:9" ht="14.25" customHeight="1">
      <c r="A3" s="33"/>
      <c r="B3" s="34"/>
      <c r="C3" s="35"/>
      <c r="D3" s="35"/>
      <c r="E3" s="36"/>
      <c r="F3" s="23"/>
      <c r="G3" s="23"/>
      <c r="H3" s="23"/>
      <c r="I3" s="24" t="s">
        <v>25</v>
      </c>
    </row>
    <row r="4" spans="1:9" ht="14.25" customHeight="1">
      <c r="A4" s="78" t="s">
        <v>3</v>
      </c>
      <c r="B4" s="78" t="s">
        <v>4</v>
      </c>
      <c r="C4" s="76" t="s">
        <v>81</v>
      </c>
      <c r="D4" s="76" t="s">
        <v>82</v>
      </c>
      <c r="E4" s="76" t="s">
        <v>83</v>
      </c>
      <c r="F4" s="76" t="s">
        <v>84</v>
      </c>
      <c r="G4" s="76"/>
      <c r="H4" s="76" t="s">
        <v>85</v>
      </c>
      <c r="I4" s="76"/>
    </row>
    <row r="5" spans="1:9" ht="61.5" customHeight="1">
      <c r="A5" s="78"/>
      <c r="B5" s="78"/>
      <c r="C5" s="76"/>
      <c r="D5" s="76"/>
      <c r="E5" s="76"/>
      <c r="F5" s="76"/>
      <c r="G5" s="76"/>
      <c r="H5" s="76"/>
      <c r="I5" s="76"/>
    </row>
    <row r="6" spans="1:9" ht="23.25" customHeight="1">
      <c r="A6" s="78"/>
      <c r="B6" s="78"/>
      <c r="C6" s="76"/>
      <c r="D6" s="76"/>
      <c r="E6" s="76"/>
      <c r="F6" s="41" t="s">
        <v>24</v>
      </c>
      <c r="G6" s="42" t="s">
        <v>23</v>
      </c>
      <c r="H6" s="42" t="s">
        <v>23</v>
      </c>
      <c r="I6" s="41" t="s">
        <v>24</v>
      </c>
    </row>
    <row r="7" spans="1:9" ht="16.5">
      <c r="A7" s="64" t="s">
        <v>8</v>
      </c>
      <c r="B7" s="46"/>
      <c r="C7" s="51"/>
      <c r="D7" s="51"/>
      <c r="E7" s="51"/>
      <c r="F7" s="52"/>
      <c r="G7" s="52"/>
      <c r="H7" s="52"/>
      <c r="I7" s="52"/>
    </row>
    <row r="8" spans="1:9" ht="16.5">
      <c r="A8" s="65" t="s">
        <v>0</v>
      </c>
      <c r="B8" s="53">
        <v>100000</v>
      </c>
      <c r="C8" s="54">
        <f>C9+C12+C15+C20</f>
        <v>122610</v>
      </c>
      <c r="D8" s="54">
        <f>D9+D12+D15+D20</f>
        <v>131481.9</v>
      </c>
      <c r="E8" s="54">
        <f>E9+E12+E15+E20</f>
        <v>134043.40000000002</v>
      </c>
      <c r="F8" s="54">
        <f aca="true" t="shared" si="0" ref="F8:F51">E8/D8*100</f>
        <v>101.94817689735243</v>
      </c>
      <c r="G8" s="54">
        <f>E8-D8</f>
        <v>2561.500000000029</v>
      </c>
      <c r="H8" s="54">
        <f aca="true" t="shared" si="1" ref="H8:H14">E8-C8</f>
        <v>11433.400000000023</v>
      </c>
      <c r="I8" s="54">
        <f>E8/C8*100</f>
        <v>109.32501427289782</v>
      </c>
    </row>
    <row r="9" spans="1:9" ht="31.5">
      <c r="A9" s="66" t="s">
        <v>38</v>
      </c>
      <c r="B9" s="53">
        <v>110000</v>
      </c>
      <c r="C9" s="54">
        <f>C10+C11</f>
        <v>78795.3</v>
      </c>
      <c r="D9" s="54">
        <f>D10+D11</f>
        <v>84849.4</v>
      </c>
      <c r="E9" s="54">
        <f>E10+E11</f>
        <v>85690.8</v>
      </c>
      <c r="F9" s="54">
        <f t="shared" si="0"/>
        <v>100.9916393044618</v>
      </c>
      <c r="G9" s="54">
        <f aca="true" t="shared" si="2" ref="G9:G22">E9-D9</f>
        <v>841.4000000000087</v>
      </c>
      <c r="H9" s="54">
        <f t="shared" si="1"/>
        <v>6895.5</v>
      </c>
      <c r="I9" s="54">
        <f aca="true" t="shared" si="3" ref="I9:I81">E9/C9*100</f>
        <v>108.75115647760715</v>
      </c>
    </row>
    <row r="10" spans="1:9" ht="16.5">
      <c r="A10" s="67" t="s">
        <v>32</v>
      </c>
      <c r="B10" s="53">
        <v>110100</v>
      </c>
      <c r="C10" s="54">
        <v>77587.2</v>
      </c>
      <c r="D10" s="54">
        <v>84516.7</v>
      </c>
      <c r="E10" s="54">
        <v>85358</v>
      </c>
      <c r="F10" s="54">
        <f t="shared" si="0"/>
        <v>100.99542457289505</v>
      </c>
      <c r="G10" s="54">
        <f t="shared" si="2"/>
        <v>841.3000000000029</v>
      </c>
      <c r="H10" s="54">
        <f t="shared" si="1"/>
        <v>7770.800000000003</v>
      </c>
      <c r="I10" s="54">
        <f t="shared" si="3"/>
        <v>110.01556957848717</v>
      </c>
    </row>
    <row r="11" spans="1:9" ht="16.5">
      <c r="A11" s="67" t="s">
        <v>9</v>
      </c>
      <c r="B11" s="53">
        <v>110200</v>
      </c>
      <c r="C11" s="54">
        <v>1208.1</v>
      </c>
      <c r="D11" s="54">
        <v>332.7</v>
      </c>
      <c r="E11" s="54">
        <v>332.8</v>
      </c>
      <c r="F11" s="54">
        <f t="shared" si="0"/>
        <v>100.03005710850617</v>
      </c>
      <c r="G11" s="54">
        <f t="shared" si="2"/>
        <v>0.10000000000002274</v>
      </c>
      <c r="H11" s="54">
        <f t="shared" si="1"/>
        <v>-875.3</v>
      </c>
      <c r="I11" s="55">
        <f t="shared" si="3"/>
        <v>27.547388461220102</v>
      </c>
    </row>
    <row r="12" spans="1:9" ht="31.5">
      <c r="A12" s="68" t="s">
        <v>79</v>
      </c>
      <c r="B12" s="53">
        <v>130000</v>
      </c>
      <c r="C12" s="54">
        <f>C14</f>
        <v>3</v>
      </c>
      <c r="D12" s="54">
        <f>D14</f>
        <v>1.7</v>
      </c>
      <c r="E12" s="54">
        <f>E13+E14</f>
        <v>1.8</v>
      </c>
      <c r="F12" s="56">
        <f t="shared" si="0"/>
        <v>105.88235294117648</v>
      </c>
      <c r="G12" s="54">
        <f t="shared" si="2"/>
        <v>0.10000000000000009</v>
      </c>
      <c r="H12" s="54">
        <f t="shared" si="1"/>
        <v>-1.2</v>
      </c>
      <c r="I12" s="54">
        <f t="shared" si="3"/>
        <v>60</v>
      </c>
    </row>
    <row r="13" spans="1:9" ht="31.5">
      <c r="A13" s="69" t="s">
        <v>78</v>
      </c>
      <c r="B13" s="53">
        <v>130200</v>
      </c>
      <c r="C13" s="54"/>
      <c r="D13" s="54"/>
      <c r="E13" s="54">
        <v>0.1</v>
      </c>
      <c r="F13" s="54"/>
      <c r="G13" s="54"/>
      <c r="H13" s="54">
        <f t="shared" si="1"/>
        <v>0.1</v>
      </c>
      <c r="I13" s="56" t="e">
        <f>E13/C13*100</f>
        <v>#DIV/0!</v>
      </c>
    </row>
    <row r="14" spans="1:9" ht="47.25">
      <c r="A14" s="66" t="s">
        <v>91</v>
      </c>
      <c r="B14" s="53">
        <v>130301</v>
      </c>
      <c r="C14" s="54">
        <v>3</v>
      </c>
      <c r="D14" s="54">
        <v>1.7</v>
      </c>
      <c r="E14" s="54">
        <v>1.7</v>
      </c>
      <c r="F14" s="56">
        <f t="shared" si="0"/>
        <v>100</v>
      </c>
      <c r="G14" s="54">
        <f t="shared" si="2"/>
        <v>0</v>
      </c>
      <c r="H14" s="54">
        <f t="shared" si="1"/>
        <v>-1.3</v>
      </c>
      <c r="I14" s="54">
        <f>E14/C14*100</f>
        <v>56.666666666666664</v>
      </c>
    </row>
    <row r="15" spans="1:9" ht="16.5">
      <c r="A15" s="67" t="s">
        <v>58</v>
      </c>
      <c r="B15" s="53">
        <v>140000</v>
      </c>
      <c r="C15" s="54">
        <f>C16+C17+C18</f>
        <v>8251.5</v>
      </c>
      <c r="D15" s="54">
        <f>D16+D17+D18</f>
        <v>9837</v>
      </c>
      <c r="E15" s="54">
        <f>E16+E17+E18</f>
        <v>9971.7</v>
      </c>
      <c r="F15" s="54">
        <f>E15/D15*100</f>
        <v>101.36931991460811</v>
      </c>
      <c r="G15" s="54">
        <f>E15-D15</f>
        <v>134.70000000000073</v>
      </c>
      <c r="H15" s="54">
        <f aca="true" t="shared" si="4" ref="H15:H22">E15-C15</f>
        <v>1720.2000000000007</v>
      </c>
      <c r="I15" s="55">
        <f>E15/C15*100</f>
        <v>120.8471187056899</v>
      </c>
    </row>
    <row r="16" spans="1:9" ht="31.5">
      <c r="A16" s="66" t="s">
        <v>59</v>
      </c>
      <c r="B16" s="53">
        <v>140219</v>
      </c>
      <c r="C16" s="54">
        <v>657.1</v>
      </c>
      <c r="D16" s="54">
        <v>837</v>
      </c>
      <c r="E16" s="54">
        <v>837.2</v>
      </c>
      <c r="F16" s="54">
        <f>E16/D16*100</f>
        <v>100.02389486260455</v>
      </c>
      <c r="G16" s="54">
        <f>E16-D16</f>
        <v>0.20000000000004547</v>
      </c>
      <c r="H16" s="54">
        <f t="shared" si="4"/>
        <v>180.10000000000002</v>
      </c>
      <c r="I16" s="54">
        <f>E16/C16*100</f>
        <v>127.40830923755897</v>
      </c>
    </row>
    <row r="17" spans="1:9" ht="31.5">
      <c r="A17" s="66" t="s">
        <v>60</v>
      </c>
      <c r="B17" s="53">
        <v>140319</v>
      </c>
      <c r="C17" s="54">
        <v>2124.4</v>
      </c>
      <c r="D17" s="54">
        <v>2800</v>
      </c>
      <c r="E17" s="54">
        <v>2820.8</v>
      </c>
      <c r="F17" s="54">
        <f>E17/D17*100</f>
        <v>100.74285714285716</v>
      </c>
      <c r="G17" s="54">
        <f>E17-D17</f>
        <v>20.800000000000182</v>
      </c>
      <c r="H17" s="54">
        <f t="shared" si="4"/>
        <v>696.4000000000001</v>
      </c>
      <c r="I17" s="54">
        <f>E17/C17*100</f>
        <v>132.78102052344192</v>
      </c>
    </row>
    <row r="18" spans="1:9" ht="47.25">
      <c r="A18" s="66" t="s">
        <v>67</v>
      </c>
      <c r="B18" s="53">
        <v>140400</v>
      </c>
      <c r="C18" s="54">
        <v>5470</v>
      </c>
      <c r="D18" s="54">
        <v>6200</v>
      </c>
      <c r="E18" s="54">
        <v>6313.7</v>
      </c>
      <c r="F18" s="54">
        <f t="shared" si="0"/>
        <v>101.83387096774193</v>
      </c>
      <c r="G18" s="54">
        <f t="shared" si="2"/>
        <v>113.69999999999982</v>
      </c>
      <c r="H18" s="54">
        <f t="shared" si="4"/>
        <v>843.6999999999998</v>
      </c>
      <c r="I18" s="54">
        <f t="shared" si="3"/>
        <v>115.42413162705667</v>
      </c>
    </row>
    <row r="19" spans="1:9" ht="16.5">
      <c r="A19" s="66" t="s">
        <v>56</v>
      </c>
      <c r="B19" s="53">
        <v>160102</v>
      </c>
      <c r="C19" s="54"/>
      <c r="D19" s="54"/>
      <c r="E19" s="54"/>
      <c r="F19" s="56"/>
      <c r="G19" s="54"/>
      <c r="H19" s="54">
        <f t="shared" si="4"/>
        <v>0</v>
      </c>
      <c r="I19" s="56"/>
    </row>
    <row r="20" spans="1:9" ht="47.25">
      <c r="A20" s="68" t="s">
        <v>80</v>
      </c>
      <c r="B20" s="53">
        <v>180000</v>
      </c>
      <c r="C20" s="54">
        <f>C21+C29+C30+C31+C32</f>
        <v>35560.2</v>
      </c>
      <c r="D20" s="54">
        <f>D21+D29+D30+D31+D32</f>
        <v>36793.8</v>
      </c>
      <c r="E20" s="54">
        <f>E21+E29+E30+E31+E32</f>
        <v>38379.100000000006</v>
      </c>
      <c r="F20" s="54">
        <f t="shared" si="0"/>
        <v>104.30860634128575</v>
      </c>
      <c r="G20" s="54">
        <f t="shared" si="2"/>
        <v>1585.300000000003</v>
      </c>
      <c r="H20" s="54">
        <f t="shared" si="4"/>
        <v>2818.9000000000087</v>
      </c>
      <c r="I20" s="54">
        <f>E20/C20*100</f>
        <v>107.92712076984947</v>
      </c>
    </row>
    <row r="21" spans="1:9" ht="16.5">
      <c r="A21" s="67" t="s">
        <v>61</v>
      </c>
      <c r="B21" s="53">
        <v>180100</v>
      </c>
      <c r="C21" s="54">
        <f>C22+C23+C28</f>
        <v>17687.899999999998</v>
      </c>
      <c r="D21" s="54">
        <f>D22+D23+D28</f>
        <v>18825.3</v>
      </c>
      <c r="E21" s="54">
        <f>E22+E23+E28</f>
        <v>19535.2</v>
      </c>
      <c r="F21" s="54">
        <f t="shared" si="0"/>
        <v>103.7709890413433</v>
      </c>
      <c r="G21" s="54">
        <f t="shared" si="2"/>
        <v>709.9000000000015</v>
      </c>
      <c r="H21" s="54">
        <f t="shared" si="4"/>
        <v>1847.300000000003</v>
      </c>
      <c r="I21" s="54">
        <f>E21/C21*100</f>
        <v>110.44386275363385</v>
      </c>
    </row>
    <row r="22" spans="1:9" ht="33">
      <c r="A22" s="66" t="s">
        <v>45</v>
      </c>
      <c r="B22" s="49" t="s">
        <v>33</v>
      </c>
      <c r="C22" s="54">
        <v>2220.9</v>
      </c>
      <c r="D22" s="54">
        <v>2156.6</v>
      </c>
      <c r="E22" s="54">
        <v>2603.6</v>
      </c>
      <c r="F22" s="54">
        <f t="shared" si="0"/>
        <v>120.72707038857462</v>
      </c>
      <c r="G22" s="54">
        <f t="shared" si="2"/>
        <v>447</v>
      </c>
      <c r="H22" s="54">
        <f t="shared" si="4"/>
        <v>382.6999999999998</v>
      </c>
      <c r="I22" s="54">
        <f>E22/C22*100</f>
        <v>117.23175289297131</v>
      </c>
    </row>
    <row r="23" spans="1:9" ht="16.5">
      <c r="A23" s="67" t="s">
        <v>41</v>
      </c>
      <c r="B23" s="57"/>
      <c r="C23" s="54">
        <f>C24+C25+C26+C27</f>
        <v>15421.199999999999</v>
      </c>
      <c r="D23" s="54">
        <f>D24+D25+D26+D27</f>
        <v>16650</v>
      </c>
      <c r="E23" s="54">
        <f>E24+E25+E26+E27</f>
        <v>16902.4</v>
      </c>
      <c r="F23" s="54">
        <f t="shared" si="0"/>
        <v>101.51591591591594</v>
      </c>
      <c r="G23" s="54">
        <f aca="true" t="shared" si="5" ref="G23:G66">E23-D23</f>
        <v>252.40000000000146</v>
      </c>
      <c r="H23" s="54">
        <f aca="true" t="shared" si="6" ref="H23:H51">E23-C23</f>
        <v>1481.2000000000025</v>
      </c>
      <c r="I23" s="54">
        <f t="shared" si="3"/>
        <v>109.60495940653128</v>
      </c>
    </row>
    <row r="24" spans="1:9" ht="16.5">
      <c r="A24" s="67" t="s">
        <v>10</v>
      </c>
      <c r="B24" s="57">
        <v>180105</v>
      </c>
      <c r="C24" s="54">
        <v>7118.1</v>
      </c>
      <c r="D24" s="54">
        <v>6935</v>
      </c>
      <c r="E24" s="54">
        <v>6948.6</v>
      </c>
      <c r="F24" s="54">
        <f t="shared" si="0"/>
        <v>100.19610670511896</v>
      </c>
      <c r="G24" s="54">
        <f t="shared" si="5"/>
        <v>13.600000000000364</v>
      </c>
      <c r="H24" s="54">
        <f t="shared" si="6"/>
        <v>-169.5</v>
      </c>
      <c r="I24" s="54">
        <f t="shared" si="3"/>
        <v>97.61874657563114</v>
      </c>
    </row>
    <row r="25" spans="1:9" ht="16.5">
      <c r="A25" s="67" t="s">
        <v>11</v>
      </c>
      <c r="B25" s="57">
        <v>180106</v>
      </c>
      <c r="C25" s="54">
        <v>7254.2</v>
      </c>
      <c r="D25" s="54">
        <v>8595</v>
      </c>
      <c r="E25" s="54">
        <v>8800.2</v>
      </c>
      <c r="F25" s="54">
        <f t="shared" si="0"/>
        <v>102.38743455497384</v>
      </c>
      <c r="G25" s="54">
        <f t="shared" si="5"/>
        <v>205.20000000000073</v>
      </c>
      <c r="H25" s="54">
        <f t="shared" si="6"/>
        <v>1546.000000000001</v>
      </c>
      <c r="I25" s="54">
        <f t="shared" si="3"/>
        <v>121.31179178958398</v>
      </c>
    </row>
    <row r="26" spans="1:9" ht="16.5">
      <c r="A26" s="67" t="s">
        <v>12</v>
      </c>
      <c r="B26" s="57">
        <v>180107</v>
      </c>
      <c r="C26" s="54">
        <v>141.6</v>
      </c>
      <c r="D26" s="54">
        <v>270</v>
      </c>
      <c r="E26" s="54">
        <v>277</v>
      </c>
      <c r="F26" s="54">
        <f t="shared" si="0"/>
        <v>102.5925925925926</v>
      </c>
      <c r="G26" s="54">
        <f t="shared" si="5"/>
        <v>7</v>
      </c>
      <c r="H26" s="54">
        <f t="shared" si="6"/>
        <v>135.4</v>
      </c>
      <c r="I26" s="54">
        <f t="shared" si="3"/>
        <v>195.6214689265537</v>
      </c>
    </row>
    <row r="27" spans="1:9" ht="16.5">
      <c r="A27" s="67" t="s">
        <v>13</v>
      </c>
      <c r="B27" s="57">
        <v>180109</v>
      </c>
      <c r="C27" s="54">
        <v>907.3</v>
      </c>
      <c r="D27" s="54">
        <v>850</v>
      </c>
      <c r="E27" s="54">
        <v>876.6</v>
      </c>
      <c r="F27" s="54">
        <f t="shared" si="0"/>
        <v>103.12941176470589</v>
      </c>
      <c r="G27" s="54">
        <f t="shared" si="5"/>
        <v>26.600000000000023</v>
      </c>
      <c r="H27" s="54">
        <f t="shared" si="6"/>
        <v>-30.699999999999932</v>
      </c>
      <c r="I27" s="54">
        <f t="shared" si="3"/>
        <v>96.61633417833131</v>
      </c>
    </row>
    <row r="28" spans="1:9" ht="33">
      <c r="A28" s="67" t="s">
        <v>39</v>
      </c>
      <c r="B28" s="49" t="s">
        <v>34</v>
      </c>
      <c r="C28" s="54">
        <v>45.8</v>
      </c>
      <c r="D28" s="54">
        <v>18.7</v>
      </c>
      <c r="E28" s="54">
        <v>29.2</v>
      </c>
      <c r="F28" s="55">
        <f t="shared" si="0"/>
        <v>156.14973262032086</v>
      </c>
      <c r="G28" s="54">
        <f t="shared" si="5"/>
        <v>10.5</v>
      </c>
      <c r="H28" s="54">
        <f t="shared" si="6"/>
        <v>-16.599999999999998</v>
      </c>
      <c r="I28" s="54">
        <f>E28/C28*100</f>
        <v>63.75545851528385</v>
      </c>
    </row>
    <row r="29" spans="1:9" ht="31.5">
      <c r="A29" s="66" t="s">
        <v>62</v>
      </c>
      <c r="B29" s="53">
        <v>180200</v>
      </c>
      <c r="C29" s="54">
        <v>84.9</v>
      </c>
      <c r="D29" s="54">
        <v>39.3</v>
      </c>
      <c r="E29" s="54">
        <v>39.3</v>
      </c>
      <c r="F29" s="58">
        <f t="shared" si="0"/>
        <v>100</v>
      </c>
      <c r="G29" s="54">
        <f t="shared" si="5"/>
        <v>0</v>
      </c>
      <c r="H29" s="54">
        <f t="shared" si="6"/>
        <v>-45.60000000000001</v>
      </c>
      <c r="I29" s="54">
        <f t="shared" si="3"/>
        <v>46.28975265017667</v>
      </c>
    </row>
    <row r="30" spans="1:9" ht="16.5">
      <c r="A30" s="66" t="s">
        <v>40</v>
      </c>
      <c r="B30" s="53">
        <v>180300</v>
      </c>
      <c r="C30" s="54">
        <v>55.5</v>
      </c>
      <c r="D30" s="54">
        <v>35</v>
      </c>
      <c r="E30" s="54">
        <v>37.7</v>
      </c>
      <c r="F30" s="54">
        <f t="shared" si="0"/>
        <v>107.71428571428572</v>
      </c>
      <c r="G30" s="54">
        <f t="shared" si="5"/>
        <v>2.700000000000003</v>
      </c>
      <c r="H30" s="54">
        <f t="shared" si="6"/>
        <v>-17.799999999999997</v>
      </c>
      <c r="I30" s="54">
        <f t="shared" si="3"/>
        <v>67.92792792792794</v>
      </c>
    </row>
    <row r="31" spans="1:9" ht="47.25">
      <c r="A31" s="66" t="s">
        <v>46</v>
      </c>
      <c r="B31" s="53">
        <v>180400</v>
      </c>
      <c r="C31" s="54"/>
      <c r="D31" s="54"/>
      <c r="E31" s="54">
        <v>4.4</v>
      </c>
      <c r="F31" s="56" t="e">
        <f t="shared" si="0"/>
        <v>#DIV/0!</v>
      </c>
      <c r="G31" s="54">
        <f t="shared" si="5"/>
        <v>4.4</v>
      </c>
      <c r="H31" s="54">
        <f t="shared" si="6"/>
        <v>4.4</v>
      </c>
      <c r="I31" s="56" t="e">
        <f>E31/C31*100</f>
        <v>#DIV/0!</v>
      </c>
    </row>
    <row r="32" spans="1:9" ht="16.5">
      <c r="A32" s="67" t="s">
        <v>47</v>
      </c>
      <c r="B32" s="53">
        <v>180500</v>
      </c>
      <c r="C32" s="54">
        <v>17731.9</v>
      </c>
      <c r="D32" s="54">
        <v>17894.2</v>
      </c>
      <c r="E32" s="54">
        <v>18762.5</v>
      </c>
      <c r="F32" s="54">
        <f t="shared" si="0"/>
        <v>104.8524102781907</v>
      </c>
      <c r="G32" s="54">
        <f t="shared" si="5"/>
        <v>868.2999999999993</v>
      </c>
      <c r="H32" s="54">
        <f t="shared" si="6"/>
        <v>1030.5999999999985</v>
      </c>
      <c r="I32" s="54">
        <f t="shared" si="3"/>
        <v>105.8121239122711</v>
      </c>
    </row>
    <row r="33" spans="1:9" ht="16.5">
      <c r="A33" s="67" t="s">
        <v>43</v>
      </c>
      <c r="B33" s="53">
        <v>190000</v>
      </c>
      <c r="C33" s="54">
        <f>C34</f>
        <v>0</v>
      </c>
      <c r="D33" s="54">
        <f>D34</f>
        <v>0</v>
      </c>
      <c r="E33" s="54">
        <f>E34</f>
        <v>0</v>
      </c>
      <c r="F33" s="56" t="e">
        <f>E33/D33*100</f>
        <v>#DIV/0!</v>
      </c>
      <c r="G33" s="54">
        <f>E33-D33</f>
        <v>0</v>
      </c>
      <c r="H33" s="54">
        <f t="shared" si="6"/>
        <v>0</v>
      </c>
      <c r="I33" s="56" t="e">
        <f t="shared" si="3"/>
        <v>#DIV/0!</v>
      </c>
    </row>
    <row r="34" spans="1:9" ht="157.5">
      <c r="A34" s="66" t="s">
        <v>70</v>
      </c>
      <c r="B34" s="53">
        <v>190900</v>
      </c>
      <c r="C34" s="54"/>
      <c r="D34" s="54">
        <v>0</v>
      </c>
      <c r="E34" s="54"/>
      <c r="F34" s="56" t="e">
        <f t="shared" si="0"/>
        <v>#DIV/0!</v>
      </c>
      <c r="G34" s="54">
        <f t="shared" si="5"/>
        <v>0</v>
      </c>
      <c r="H34" s="54">
        <f t="shared" si="6"/>
        <v>0</v>
      </c>
      <c r="I34" s="56" t="e">
        <f>E34/C34*100</f>
        <v>#DIV/0!</v>
      </c>
    </row>
    <row r="35" spans="1:9" ht="16.5">
      <c r="A35" s="65" t="s">
        <v>1</v>
      </c>
      <c r="B35" s="53">
        <v>200000</v>
      </c>
      <c r="C35" s="54">
        <f>C36+C44+C52</f>
        <v>2133.6</v>
      </c>
      <c r="D35" s="54">
        <f>D36+D44+D52</f>
        <v>1756.2</v>
      </c>
      <c r="E35" s="54">
        <f>E36+E44+E52</f>
        <v>2179.3</v>
      </c>
      <c r="F35" s="54">
        <f t="shared" si="0"/>
        <v>124.09178909008088</v>
      </c>
      <c r="G35" s="54">
        <f t="shared" si="5"/>
        <v>423.10000000000014</v>
      </c>
      <c r="H35" s="54">
        <f t="shared" si="6"/>
        <v>45.70000000000027</v>
      </c>
      <c r="I35" s="54">
        <f t="shared" si="3"/>
        <v>102.14191976003002</v>
      </c>
    </row>
    <row r="36" spans="1:9" ht="31.5">
      <c r="A36" s="66" t="s">
        <v>5</v>
      </c>
      <c r="B36" s="53">
        <v>210000</v>
      </c>
      <c r="C36" s="54">
        <f>SUM(C37:C42)</f>
        <v>135.79999999999998</v>
      </c>
      <c r="D36" s="54">
        <f>SUM(D37:D42)</f>
        <v>71.7</v>
      </c>
      <c r="E36" s="54">
        <f>SUM(E37:E43)</f>
        <v>351.50000000000006</v>
      </c>
      <c r="F36" s="54">
        <f t="shared" si="0"/>
        <v>490.23709902370996</v>
      </c>
      <c r="G36" s="54">
        <f t="shared" si="5"/>
        <v>279.80000000000007</v>
      </c>
      <c r="H36" s="54">
        <f t="shared" si="6"/>
        <v>215.70000000000007</v>
      </c>
      <c r="I36" s="54">
        <f t="shared" si="3"/>
        <v>258.8365243004419</v>
      </c>
    </row>
    <row r="37" spans="1:9" ht="63">
      <c r="A37" s="66" t="s">
        <v>48</v>
      </c>
      <c r="B37" s="53">
        <v>210103</v>
      </c>
      <c r="C37" s="54">
        <v>26.9</v>
      </c>
      <c r="D37" s="54">
        <v>6.7</v>
      </c>
      <c r="E37" s="54">
        <v>42.4</v>
      </c>
      <c r="F37" s="54">
        <f t="shared" si="0"/>
        <v>632.8358208955224</v>
      </c>
      <c r="G37" s="54">
        <f t="shared" si="5"/>
        <v>35.699999999999996</v>
      </c>
      <c r="H37" s="54">
        <f t="shared" si="6"/>
        <v>15.5</v>
      </c>
      <c r="I37" s="54">
        <f t="shared" si="3"/>
        <v>157.62081784386618</v>
      </c>
    </row>
    <row r="38" spans="1:9" ht="31.5">
      <c r="A38" s="66" t="s">
        <v>63</v>
      </c>
      <c r="B38" s="53">
        <v>210500</v>
      </c>
      <c r="C38" s="54">
        <v>53.3</v>
      </c>
      <c r="D38" s="54"/>
      <c r="E38" s="54">
        <v>44.6</v>
      </c>
      <c r="F38" s="56" t="e">
        <f t="shared" si="0"/>
        <v>#DIV/0!</v>
      </c>
      <c r="G38" s="54">
        <f>E38-D38</f>
        <v>44.6</v>
      </c>
      <c r="H38" s="54">
        <f>E38-C38</f>
        <v>-8.699999999999996</v>
      </c>
      <c r="I38" s="54">
        <f>E38/C38*100</f>
        <v>83.67729831144466</v>
      </c>
    </row>
    <row r="39" spans="1:9" ht="16.5">
      <c r="A39" s="66" t="s">
        <v>55</v>
      </c>
      <c r="B39" s="53">
        <v>210805</v>
      </c>
      <c r="C39" s="54">
        <v>17</v>
      </c>
      <c r="D39" s="54"/>
      <c r="E39" s="54">
        <v>7.2</v>
      </c>
      <c r="F39" s="56" t="e">
        <f t="shared" si="0"/>
        <v>#DIV/0!</v>
      </c>
      <c r="G39" s="54">
        <f>E39-D39</f>
        <v>7.2</v>
      </c>
      <c r="H39" s="54">
        <f t="shared" si="6"/>
        <v>-9.8</v>
      </c>
      <c r="I39" s="54">
        <f t="shared" si="3"/>
        <v>42.35294117647059</v>
      </c>
    </row>
    <row r="40" spans="1:9" ht="63">
      <c r="A40" s="66" t="s">
        <v>44</v>
      </c>
      <c r="B40" s="53">
        <v>210809</v>
      </c>
      <c r="C40" s="54"/>
      <c r="D40" s="54"/>
      <c r="E40" s="54"/>
      <c r="F40" s="56" t="e">
        <f t="shared" si="0"/>
        <v>#DIV/0!</v>
      </c>
      <c r="G40" s="54">
        <f>E40-D40</f>
        <v>0</v>
      </c>
      <c r="H40" s="54">
        <f t="shared" si="6"/>
        <v>0</v>
      </c>
      <c r="I40" s="56" t="e">
        <f t="shared" si="3"/>
        <v>#DIV/0!</v>
      </c>
    </row>
    <row r="41" spans="1:9" ht="16.5">
      <c r="A41" s="67" t="s">
        <v>49</v>
      </c>
      <c r="B41" s="53">
        <v>210811</v>
      </c>
      <c r="C41" s="54">
        <v>19.4</v>
      </c>
      <c r="D41" s="54">
        <v>18</v>
      </c>
      <c r="E41" s="54">
        <v>168.9</v>
      </c>
      <c r="F41" s="54">
        <f t="shared" si="0"/>
        <v>938.3333333333333</v>
      </c>
      <c r="G41" s="54">
        <f t="shared" si="5"/>
        <v>150.9</v>
      </c>
      <c r="H41" s="54">
        <f t="shared" si="6"/>
        <v>149.5</v>
      </c>
      <c r="I41" s="54">
        <f t="shared" si="3"/>
        <v>870.618556701031</v>
      </c>
    </row>
    <row r="42" spans="1:9" ht="63">
      <c r="A42" s="66" t="s">
        <v>86</v>
      </c>
      <c r="B42" s="53">
        <v>210815</v>
      </c>
      <c r="C42" s="54">
        <v>19.2</v>
      </c>
      <c r="D42" s="54">
        <v>47</v>
      </c>
      <c r="E42" s="54">
        <v>68.1</v>
      </c>
      <c r="F42" s="54">
        <f t="shared" si="0"/>
        <v>144.89361702127658</v>
      </c>
      <c r="G42" s="54">
        <f>E42-D42</f>
        <v>21.099999999999994</v>
      </c>
      <c r="H42" s="54">
        <f t="shared" si="6"/>
        <v>48.89999999999999</v>
      </c>
      <c r="I42" s="54">
        <f>E42/C42*100</f>
        <v>354.6875</v>
      </c>
    </row>
    <row r="43" spans="1:9" ht="94.5">
      <c r="A43" s="66" t="s">
        <v>93</v>
      </c>
      <c r="B43" s="53">
        <v>210824</v>
      </c>
      <c r="C43" s="54"/>
      <c r="D43" s="54"/>
      <c r="E43" s="54">
        <v>20.3</v>
      </c>
      <c r="F43" s="56" t="e">
        <f>E43/D43*100</f>
        <v>#DIV/0!</v>
      </c>
      <c r="G43" s="54">
        <f>E43-D43</f>
        <v>20.3</v>
      </c>
      <c r="H43" s="54">
        <f>E43-C43</f>
        <v>20.3</v>
      </c>
      <c r="I43" s="56" t="e">
        <f>E43/C43*100</f>
        <v>#DIV/0!</v>
      </c>
    </row>
    <row r="44" spans="1:9" ht="31.5">
      <c r="A44" s="66" t="s">
        <v>76</v>
      </c>
      <c r="B44" s="53">
        <v>220000</v>
      </c>
      <c r="C44" s="54">
        <f>C46+C47+C48+C50+C51+C45+C49</f>
        <v>1597.5</v>
      </c>
      <c r="D44" s="54">
        <f>D46+D47+D48+D50+D51+D45+D49</f>
        <v>1324.5</v>
      </c>
      <c r="E44" s="54">
        <f>E46+E47+E48+E50+E51+E45+E49</f>
        <v>1392.6000000000001</v>
      </c>
      <c r="F44" s="54">
        <f t="shared" si="0"/>
        <v>105.14156285390715</v>
      </c>
      <c r="G44" s="54">
        <f t="shared" si="5"/>
        <v>68.10000000000014</v>
      </c>
      <c r="H44" s="54">
        <f t="shared" si="6"/>
        <v>-204.89999999999986</v>
      </c>
      <c r="I44" s="54">
        <f t="shared" si="3"/>
        <v>87.17370892018779</v>
      </c>
    </row>
    <row r="45" spans="1:9" ht="94.5">
      <c r="A45" s="69" t="s">
        <v>92</v>
      </c>
      <c r="B45" s="53">
        <v>220102</v>
      </c>
      <c r="C45" s="54">
        <v>9.7</v>
      </c>
      <c r="D45" s="54"/>
      <c r="E45" s="54">
        <v>10.4</v>
      </c>
      <c r="F45" s="56" t="e">
        <f>E45/D45*100</f>
        <v>#DIV/0!</v>
      </c>
      <c r="G45" s="56">
        <f t="shared" si="5"/>
        <v>10.4</v>
      </c>
      <c r="H45" s="54">
        <f t="shared" si="6"/>
        <v>0.7000000000000011</v>
      </c>
      <c r="I45" s="54">
        <f t="shared" si="3"/>
        <v>107.21649484536084</v>
      </c>
    </row>
    <row r="46" spans="1:9" ht="47.25">
      <c r="A46" s="66" t="s">
        <v>50</v>
      </c>
      <c r="B46" s="53">
        <v>220103</v>
      </c>
      <c r="C46" s="54">
        <v>15</v>
      </c>
      <c r="D46" s="54">
        <v>23.5</v>
      </c>
      <c r="E46" s="54">
        <v>53.5</v>
      </c>
      <c r="F46" s="54">
        <f>E46/D46*100</f>
        <v>227.6595744680851</v>
      </c>
      <c r="G46" s="54">
        <f>E46-D46</f>
        <v>30</v>
      </c>
      <c r="H46" s="54">
        <f t="shared" si="6"/>
        <v>38.5</v>
      </c>
      <c r="I46" s="54">
        <f>E46/C46*100</f>
        <v>356.6666666666667</v>
      </c>
    </row>
    <row r="47" spans="1:9" ht="31.5">
      <c r="A47" s="66" t="s">
        <v>65</v>
      </c>
      <c r="B47" s="53">
        <v>220125</v>
      </c>
      <c r="C47" s="54">
        <v>1031.1</v>
      </c>
      <c r="D47" s="54">
        <v>866</v>
      </c>
      <c r="E47" s="54">
        <v>866.4</v>
      </c>
      <c r="F47" s="54">
        <f>E47/D47*100</f>
        <v>100.04618937644341</v>
      </c>
      <c r="G47" s="54">
        <f>E47-D47</f>
        <v>0.39999999999997726</v>
      </c>
      <c r="H47" s="54">
        <f t="shared" si="6"/>
        <v>-164.69999999999993</v>
      </c>
      <c r="I47" s="54">
        <f>E47/C47*100</f>
        <v>84.02676752982252</v>
      </c>
    </row>
    <row r="48" spans="1:9" ht="47.25">
      <c r="A48" s="66" t="s">
        <v>66</v>
      </c>
      <c r="B48" s="53">
        <v>220126</v>
      </c>
      <c r="C48" s="54">
        <v>42.7</v>
      </c>
      <c r="D48" s="54">
        <v>39.5</v>
      </c>
      <c r="E48" s="54">
        <v>47.6</v>
      </c>
      <c r="F48" s="54">
        <f>E48/D48*100</f>
        <v>120.50632911392405</v>
      </c>
      <c r="G48" s="54">
        <f>E48-D48</f>
        <v>8.100000000000001</v>
      </c>
      <c r="H48" s="54">
        <f t="shared" si="6"/>
        <v>4.899999999999999</v>
      </c>
      <c r="I48" s="54">
        <f>E48/C48*100</f>
        <v>111.47540983606557</v>
      </c>
    </row>
    <row r="49" spans="1:9" ht="110.25">
      <c r="A49" s="70" t="s">
        <v>87</v>
      </c>
      <c r="B49" s="53">
        <v>220129</v>
      </c>
      <c r="C49" s="54"/>
      <c r="D49" s="54"/>
      <c r="E49" s="54">
        <v>4.5</v>
      </c>
      <c r="F49" s="56" t="e">
        <f>E49/D49*100</f>
        <v>#DIV/0!</v>
      </c>
      <c r="G49" s="54">
        <f>E49-D49</f>
        <v>4.5</v>
      </c>
      <c r="H49" s="54">
        <f t="shared" si="6"/>
        <v>4.5</v>
      </c>
      <c r="I49" s="56" t="e">
        <f>E49/C49*100</f>
        <v>#DIV/0!</v>
      </c>
    </row>
    <row r="50" spans="1:9" ht="63">
      <c r="A50" s="66" t="s">
        <v>57</v>
      </c>
      <c r="B50" s="53">
        <v>220804</v>
      </c>
      <c r="C50" s="54">
        <v>265.8</v>
      </c>
      <c r="D50" s="54">
        <v>212.4</v>
      </c>
      <c r="E50" s="54">
        <v>225.2</v>
      </c>
      <c r="F50" s="54">
        <f t="shared" si="0"/>
        <v>106.02636534839924</v>
      </c>
      <c r="G50" s="54">
        <f t="shared" si="5"/>
        <v>12.799999999999983</v>
      </c>
      <c r="H50" s="54">
        <f t="shared" si="6"/>
        <v>-40.60000000000002</v>
      </c>
      <c r="I50" s="54">
        <f t="shared" si="3"/>
        <v>84.72535741158765</v>
      </c>
    </row>
    <row r="51" spans="1:10" ht="16.5">
      <c r="A51" s="67" t="s">
        <v>51</v>
      </c>
      <c r="B51" s="53">
        <v>220900</v>
      </c>
      <c r="C51" s="54">
        <v>233.2</v>
      </c>
      <c r="D51" s="54">
        <v>183.1</v>
      </c>
      <c r="E51" s="54">
        <v>185</v>
      </c>
      <c r="F51" s="54">
        <f t="shared" si="0"/>
        <v>101.0376843255052</v>
      </c>
      <c r="G51" s="54">
        <f t="shared" si="5"/>
        <v>1.9000000000000057</v>
      </c>
      <c r="H51" s="54">
        <f t="shared" si="6"/>
        <v>-48.19999999999999</v>
      </c>
      <c r="I51" s="54">
        <f t="shared" si="3"/>
        <v>79.33104631217839</v>
      </c>
      <c r="J51" s="20"/>
    </row>
    <row r="52" spans="1:10" ht="16.5">
      <c r="A52" s="67" t="s">
        <v>2</v>
      </c>
      <c r="B52" s="53">
        <v>240000</v>
      </c>
      <c r="C52" s="54">
        <f>C53+C54+C55</f>
        <v>400.3</v>
      </c>
      <c r="D52" s="54">
        <f>D53+D54</f>
        <v>360</v>
      </c>
      <c r="E52" s="54">
        <f>E53+E54+E55</f>
        <v>435.2</v>
      </c>
      <c r="F52" s="54">
        <f aca="true" t="shared" si="7" ref="F52:F59">E52/D52*100</f>
        <v>120.88888888888889</v>
      </c>
      <c r="G52" s="54">
        <f aca="true" t="shared" si="8" ref="G52:G58">E52-D52</f>
        <v>75.19999999999999</v>
      </c>
      <c r="H52" s="54">
        <f aca="true" t="shared" si="9" ref="H52:H58">E52-C52</f>
        <v>34.89999999999998</v>
      </c>
      <c r="I52" s="54">
        <f aca="true" t="shared" si="10" ref="I52:I58">E52/C52*100</f>
        <v>108.71846115413439</v>
      </c>
      <c r="J52" s="20"/>
    </row>
    <row r="53" spans="1:10" ht="31.5">
      <c r="A53" s="66" t="s">
        <v>53</v>
      </c>
      <c r="B53" s="53">
        <v>240300</v>
      </c>
      <c r="C53" s="54"/>
      <c r="D53" s="54"/>
      <c r="E53" s="54"/>
      <c r="F53" s="56" t="e">
        <f t="shared" si="7"/>
        <v>#DIV/0!</v>
      </c>
      <c r="G53" s="54">
        <f t="shared" si="8"/>
        <v>0</v>
      </c>
      <c r="H53" s="54">
        <f t="shared" si="9"/>
        <v>0</v>
      </c>
      <c r="I53" s="56" t="e">
        <f t="shared" si="10"/>
        <v>#DIV/0!</v>
      </c>
      <c r="J53" s="20"/>
    </row>
    <row r="54" spans="1:10" ht="16.5">
      <c r="A54" s="67" t="s">
        <v>54</v>
      </c>
      <c r="B54" s="53">
        <v>240603</v>
      </c>
      <c r="C54" s="54">
        <v>400.3</v>
      </c>
      <c r="D54" s="54">
        <v>360</v>
      </c>
      <c r="E54" s="54">
        <v>435.2</v>
      </c>
      <c r="F54" s="54">
        <f t="shared" si="7"/>
        <v>120.88888888888889</v>
      </c>
      <c r="G54" s="54">
        <f t="shared" si="8"/>
        <v>75.19999999999999</v>
      </c>
      <c r="H54" s="54">
        <f t="shared" si="9"/>
        <v>34.89999999999998</v>
      </c>
      <c r="I54" s="54">
        <f t="shared" si="10"/>
        <v>108.71846115413439</v>
      </c>
      <c r="J54" s="20"/>
    </row>
    <row r="55" spans="1:10" ht="173.25">
      <c r="A55" s="71" t="s">
        <v>77</v>
      </c>
      <c r="B55" s="53">
        <v>240622</v>
      </c>
      <c r="C55" s="54"/>
      <c r="D55" s="54"/>
      <c r="E55" s="54"/>
      <c r="F55" s="56" t="e">
        <f t="shared" si="7"/>
        <v>#DIV/0!</v>
      </c>
      <c r="G55" s="54">
        <f>E55-D55</f>
        <v>0</v>
      </c>
      <c r="H55" s="54">
        <f>E55-C55</f>
        <v>0</v>
      </c>
      <c r="I55" s="56" t="e">
        <f>E55/C55*100</f>
        <v>#DIV/0!</v>
      </c>
      <c r="J55" s="20"/>
    </row>
    <row r="56" spans="1:10" ht="16.5">
      <c r="A56" s="67" t="s">
        <v>15</v>
      </c>
      <c r="B56" s="53">
        <v>300000</v>
      </c>
      <c r="C56" s="54">
        <f>C57</f>
        <v>1.2</v>
      </c>
      <c r="D56" s="54">
        <f>D57</f>
        <v>0</v>
      </c>
      <c r="E56" s="54">
        <f>E57</f>
        <v>0</v>
      </c>
      <c r="F56" s="56" t="e">
        <f t="shared" si="7"/>
        <v>#DIV/0!</v>
      </c>
      <c r="G56" s="54">
        <f t="shared" si="8"/>
        <v>0</v>
      </c>
      <c r="H56" s="54">
        <f t="shared" si="9"/>
        <v>-1.2</v>
      </c>
      <c r="I56" s="56">
        <f t="shared" si="10"/>
        <v>0</v>
      </c>
      <c r="J56" s="20"/>
    </row>
    <row r="57" spans="1:9" ht="16.5">
      <c r="A57" s="67" t="s">
        <v>16</v>
      </c>
      <c r="B57" s="53">
        <v>310000</v>
      </c>
      <c r="C57" s="54">
        <f>C58+C59</f>
        <v>1.2</v>
      </c>
      <c r="D57" s="54">
        <f>D59+D58</f>
        <v>0</v>
      </c>
      <c r="E57" s="54">
        <f>E58+E59</f>
        <v>0</v>
      </c>
      <c r="F57" s="56" t="e">
        <f t="shared" si="7"/>
        <v>#DIV/0!</v>
      </c>
      <c r="G57" s="54">
        <f t="shared" si="8"/>
        <v>0</v>
      </c>
      <c r="H57" s="54">
        <f t="shared" si="9"/>
        <v>-1.2</v>
      </c>
      <c r="I57" s="56">
        <f t="shared" si="10"/>
        <v>0</v>
      </c>
    </row>
    <row r="58" spans="1:9" ht="94.5">
      <c r="A58" s="66" t="s">
        <v>64</v>
      </c>
      <c r="B58" s="53">
        <v>310102</v>
      </c>
      <c r="C58" s="54">
        <v>1.2</v>
      </c>
      <c r="D58" s="54"/>
      <c r="E58" s="54"/>
      <c r="F58" s="56" t="e">
        <f t="shared" si="7"/>
        <v>#DIV/0!</v>
      </c>
      <c r="G58" s="54">
        <f t="shared" si="8"/>
        <v>0</v>
      </c>
      <c r="H58" s="54">
        <f t="shared" si="9"/>
        <v>-1.2</v>
      </c>
      <c r="I58" s="56">
        <f t="shared" si="10"/>
        <v>0</v>
      </c>
    </row>
    <row r="59" spans="1:9" ht="31.5">
      <c r="A59" s="66" t="s">
        <v>52</v>
      </c>
      <c r="B59" s="53">
        <v>310200</v>
      </c>
      <c r="C59" s="54"/>
      <c r="D59" s="54"/>
      <c r="E59" s="54"/>
      <c r="F59" s="56" t="e">
        <f t="shared" si="7"/>
        <v>#DIV/0!</v>
      </c>
      <c r="G59" s="54">
        <f t="shared" si="5"/>
        <v>0</v>
      </c>
      <c r="H59" s="54">
        <f aca="true" t="shared" si="11" ref="H59:H66">E59-C59</f>
        <v>0</v>
      </c>
      <c r="I59" s="56" t="e">
        <f>E59/C59*100</f>
        <v>#DIV/0!</v>
      </c>
    </row>
    <row r="60" spans="1:11" s="22" customFormat="1" ht="16.5">
      <c r="A60" s="64" t="s">
        <v>7</v>
      </c>
      <c r="B60" s="46"/>
      <c r="C60" s="27">
        <f>C35+C8+C56</f>
        <v>124744.8</v>
      </c>
      <c r="D60" s="27">
        <f>D35+D8+D56</f>
        <v>133238.1</v>
      </c>
      <c r="E60" s="27">
        <f>E35+E8+E56</f>
        <v>136222.7</v>
      </c>
      <c r="F60" s="27">
        <f aca="true" t="shared" si="12" ref="F60:F81">E60/D60*100</f>
        <v>102.24004995568086</v>
      </c>
      <c r="G60" s="27">
        <f t="shared" si="5"/>
        <v>2984.600000000006</v>
      </c>
      <c r="H60" s="27">
        <f t="shared" si="11"/>
        <v>11477.900000000009</v>
      </c>
      <c r="I60" s="27">
        <f t="shared" si="3"/>
        <v>109.20110497591884</v>
      </c>
      <c r="J60" s="21"/>
      <c r="K60" s="21"/>
    </row>
    <row r="61" spans="1:9" ht="16.5">
      <c r="A61" s="64" t="s">
        <v>14</v>
      </c>
      <c r="B61" s="46">
        <v>400000</v>
      </c>
      <c r="C61" s="27">
        <f>SUM(C62:C65)</f>
        <v>63424.7</v>
      </c>
      <c r="D61" s="27">
        <f>SUM(D62:D65)</f>
        <v>51317.399999999994</v>
      </c>
      <c r="E61" s="27">
        <f>SUM(E62:E65)</f>
        <v>51302.399999999994</v>
      </c>
      <c r="F61" s="27">
        <f t="shared" si="12"/>
        <v>99.97077014813689</v>
      </c>
      <c r="G61" s="27">
        <f t="shared" si="5"/>
        <v>-15</v>
      </c>
      <c r="H61" s="27">
        <f t="shared" si="11"/>
        <v>-12122.300000000003</v>
      </c>
      <c r="I61" s="27">
        <f t="shared" si="3"/>
        <v>80.88709919006317</v>
      </c>
    </row>
    <row r="62" spans="1:9" ht="16.5">
      <c r="A62" s="67" t="s">
        <v>71</v>
      </c>
      <c r="B62" s="53">
        <v>410200</v>
      </c>
      <c r="C62" s="54">
        <v>3660.3</v>
      </c>
      <c r="D62" s="54">
        <v>3586.2</v>
      </c>
      <c r="E62" s="54">
        <v>3586.2</v>
      </c>
      <c r="F62" s="54">
        <f t="shared" si="12"/>
        <v>100</v>
      </c>
      <c r="G62" s="54">
        <f t="shared" si="5"/>
        <v>0</v>
      </c>
      <c r="H62" s="54">
        <f t="shared" si="11"/>
        <v>-74.10000000000036</v>
      </c>
      <c r="I62" s="54">
        <f t="shared" si="3"/>
        <v>97.97557577247765</v>
      </c>
    </row>
    <row r="63" spans="1:9" ht="16.5">
      <c r="A63" s="67" t="s">
        <v>75</v>
      </c>
      <c r="B63" s="53">
        <v>410300</v>
      </c>
      <c r="C63" s="54">
        <v>55968.1</v>
      </c>
      <c r="D63" s="54">
        <v>45067.5</v>
      </c>
      <c r="E63" s="54">
        <v>45067.5</v>
      </c>
      <c r="F63" s="54">
        <f>E63/D63*100</f>
        <v>100</v>
      </c>
      <c r="G63" s="54">
        <f>E63-D63</f>
        <v>0</v>
      </c>
      <c r="H63" s="54">
        <f t="shared" si="11"/>
        <v>-10900.599999999999</v>
      </c>
      <c r="I63" s="54">
        <f>E63/C63*100</f>
        <v>80.52354823551273</v>
      </c>
    </row>
    <row r="64" spans="1:9" ht="31.5">
      <c r="A64" s="68" t="s">
        <v>72</v>
      </c>
      <c r="B64" s="53">
        <v>410400</v>
      </c>
      <c r="C64" s="54">
        <v>111.1</v>
      </c>
      <c r="D64" s="54"/>
      <c r="E64" s="54"/>
      <c r="F64" s="56" t="e">
        <f>E64/D64*100</f>
        <v>#DIV/0!</v>
      </c>
      <c r="G64" s="54">
        <f>E64-D64</f>
        <v>0</v>
      </c>
      <c r="H64" s="54">
        <f>E64-C64</f>
        <v>-111.1</v>
      </c>
      <c r="I64" s="54">
        <f>E64/C64*100</f>
        <v>0</v>
      </c>
    </row>
    <row r="65" spans="1:9" ht="31.5">
      <c r="A65" s="68" t="s">
        <v>73</v>
      </c>
      <c r="B65" s="53">
        <v>410500</v>
      </c>
      <c r="C65" s="54">
        <v>3685.2</v>
      </c>
      <c r="D65" s="54">
        <v>2663.7</v>
      </c>
      <c r="E65" s="54">
        <v>2648.7</v>
      </c>
      <c r="F65" s="54">
        <f>E65/D65*100</f>
        <v>99.43687352179299</v>
      </c>
      <c r="G65" s="54">
        <f>E65-D65</f>
        <v>-15</v>
      </c>
      <c r="H65" s="54">
        <f t="shared" si="11"/>
        <v>-1036.5</v>
      </c>
      <c r="I65" s="54">
        <f>E65/C65*100</f>
        <v>71.8739824161511</v>
      </c>
    </row>
    <row r="66" spans="1:11" s="22" customFormat="1" ht="16.5">
      <c r="A66" s="64" t="s">
        <v>6</v>
      </c>
      <c r="B66" s="47"/>
      <c r="C66" s="27">
        <f>C60+C61</f>
        <v>188169.5</v>
      </c>
      <c r="D66" s="27">
        <f>D60+D61</f>
        <v>184555.5</v>
      </c>
      <c r="E66" s="27">
        <f>E60+E61</f>
        <v>187525.1</v>
      </c>
      <c r="F66" s="27">
        <f t="shared" si="12"/>
        <v>101.60905527063674</v>
      </c>
      <c r="G66" s="27">
        <f t="shared" si="5"/>
        <v>2969.600000000006</v>
      </c>
      <c r="H66" s="27">
        <f t="shared" si="11"/>
        <v>-644.3999999999942</v>
      </c>
      <c r="I66" s="27">
        <f t="shared" si="3"/>
        <v>99.65754280050699</v>
      </c>
      <c r="J66" s="21"/>
      <c r="K66" s="21"/>
    </row>
    <row r="67" spans="1:9" ht="16.5">
      <c r="A67" s="64" t="s">
        <v>17</v>
      </c>
      <c r="B67" s="53"/>
      <c r="C67" s="54"/>
      <c r="D67" s="27"/>
      <c r="E67" s="54"/>
      <c r="F67" s="54"/>
      <c r="G67" s="54"/>
      <c r="H67" s="54"/>
      <c r="I67" s="54"/>
    </row>
    <row r="68" spans="1:9" ht="16.5">
      <c r="A68" s="67" t="s">
        <v>18</v>
      </c>
      <c r="B68" s="53">
        <v>120200</v>
      </c>
      <c r="C68" s="54"/>
      <c r="D68" s="27"/>
      <c r="E68" s="54"/>
      <c r="F68" s="56" t="e">
        <f t="shared" si="12"/>
        <v>#DIV/0!</v>
      </c>
      <c r="G68" s="56">
        <f aca="true" t="shared" si="13" ref="G68:G83">E68-D68</f>
        <v>0</v>
      </c>
      <c r="H68" s="54">
        <f>E68-C68</f>
        <v>0</v>
      </c>
      <c r="I68" s="56" t="e">
        <f>E68/C68*100</f>
        <v>#DIV/0!</v>
      </c>
    </row>
    <row r="69" spans="1:9" ht="16.5">
      <c r="A69" s="67" t="s">
        <v>20</v>
      </c>
      <c r="B69" s="53">
        <v>120300</v>
      </c>
      <c r="C69" s="54" t="s">
        <v>35</v>
      </c>
      <c r="D69" s="54" t="s">
        <v>35</v>
      </c>
      <c r="E69" s="54" t="s">
        <v>35</v>
      </c>
      <c r="F69" s="56" t="e">
        <f t="shared" si="12"/>
        <v>#VALUE!</v>
      </c>
      <c r="G69" s="56" t="e">
        <f t="shared" si="13"/>
        <v>#VALUE!</v>
      </c>
      <c r="H69" s="54"/>
      <c r="I69" s="54"/>
    </row>
    <row r="70" spans="1:9" ht="31.5">
      <c r="A70" s="66" t="s">
        <v>42</v>
      </c>
      <c r="B70" s="53">
        <v>180415</v>
      </c>
      <c r="C70" s="54"/>
      <c r="D70" s="54"/>
      <c r="E70" s="54"/>
      <c r="F70" s="56" t="e">
        <f t="shared" si="12"/>
        <v>#DIV/0!</v>
      </c>
      <c r="G70" s="54">
        <f t="shared" si="13"/>
        <v>0</v>
      </c>
      <c r="H70" s="54">
        <f aca="true" t="shared" si="14" ref="H70:H83">E70-C70</f>
        <v>0</v>
      </c>
      <c r="I70" s="56" t="e">
        <f t="shared" si="3"/>
        <v>#DIV/0!</v>
      </c>
    </row>
    <row r="71" spans="1:9" ht="16.5">
      <c r="A71" s="67" t="s">
        <v>21</v>
      </c>
      <c r="B71" s="53">
        <v>190100</v>
      </c>
      <c r="C71" s="54">
        <v>178.6</v>
      </c>
      <c r="D71" s="54">
        <v>88.5</v>
      </c>
      <c r="E71" s="54">
        <v>107</v>
      </c>
      <c r="F71" s="54">
        <f>D71-C71</f>
        <v>-90.1</v>
      </c>
      <c r="G71" s="54">
        <f>E71-D71</f>
        <v>18.5</v>
      </c>
      <c r="H71" s="54">
        <f t="shared" si="14"/>
        <v>-71.6</v>
      </c>
      <c r="I71" s="54">
        <f>E71/C71*100</f>
        <v>59.910414333706605</v>
      </c>
    </row>
    <row r="72" spans="1:9" ht="31.5">
      <c r="A72" s="66" t="s">
        <v>37</v>
      </c>
      <c r="B72" s="53">
        <v>190500</v>
      </c>
      <c r="C72" s="54"/>
      <c r="D72" s="54"/>
      <c r="E72" s="54"/>
      <c r="F72" s="56" t="e">
        <f>E72/D72*100</f>
        <v>#DIV/0!</v>
      </c>
      <c r="G72" s="54">
        <f>E72-D72</f>
        <v>0</v>
      </c>
      <c r="H72" s="54">
        <f t="shared" si="14"/>
        <v>0</v>
      </c>
      <c r="I72" s="56" t="e">
        <f>E72/C72*100</f>
        <v>#DIV/0!</v>
      </c>
    </row>
    <row r="73" spans="1:9" ht="47.25">
      <c r="A73" s="66" t="s">
        <v>74</v>
      </c>
      <c r="B73" s="53">
        <v>211100</v>
      </c>
      <c r="C73" s="54">
        <v>5.5</v>
      </c>
      <c r="D73" s="54"/>
      <c r="E73" s="54">
        <v>2.9</v>
      </c>
      <c r="F73" s="56" t="e">
        <f>E73/D73*100</f>
        <v>#DIV/0!</v>
      </c>
      <c r="G73" s="54">
        <f>E73-D73</f>
        <v>2.9</v>
      </c>
      <c r="H73" s="54">
        <f t="shared" si="14"/>
        <v>-2.6</v>
      </c>
      <c r="I73" s="54">
        <f t="shared" si="3"/>
        <v>52.72727272727272</v>
      </c>
    </row>
    <row r="74" spans="1:9" ht="31.5">
      <c r="A74" s="66" t="s">
        <v>29</v>
      </c>
      <c r="B74" s="53">
        <v>240616</v>
      </c>
      <c r="C74" s="54"/>
      <c r="D74" s="54"/>
      <c r="E74" s="54"/>
      <c r="F74" s="56" t="e">
        <f t="shared" si="12"/>
        <v>#DIV/0!</v>
      </c>
      <c r="G74" s="54">
        <f t="shared" si="13"/>
        <v>0</v>
      </c>
      <c r="H74" s="54">
        <f t="shared" si="14"/>
        <v>0</v>
      </c>
      <c r="I74" s="56" t="e">
        <f t="shared" si="3"/>
        <v>#DIV/0!</v>
      </c>
    </row>
    <row r="75" spans="1:11" ht="63">
      <c r="A75" s="66" t="s">
        <v>19</v>
      </c>
      <c r="B75" s="53">
        <v>240621</v>
      </c>
      <c r="C75" s="54">
        <v>11.6</v>
      </c>
      <c r="D75" s="54">
        <v>19.8</v>
      </c>
      <c r="E75" s="54">
        <v>2.4</v>
      </c>
      <c r="F75" s="54">
        <f t="shared" si="12"/>
        <v>12.12121212121212</v>
      </c>
      <c r="G75" s="54">
        <f t="shared" si="13"/>
        <v>-17.400000000000002</v>
      </c>
      <c r="H75" s="54">
        <f t="shared" si="14"/>
        <v>-9.2</v>
      </c>
      <c r="I75" s="54">
        <f t="shared" si="3"/>
        <v>20.689655172413794</v>
      </c>
      <c r="K75" s="9"/>
    </row>
    <row r="76" spans="1:9" ht="31.5">
      <c r="A76" s="66" t="s">
        <v>30</v>
      </c>
      <c r="B76" s="53">
        <v>241700</v>
      </c>
      <c r="C76" s="54">
        <v>98.4</v>
      </c>
      <c r="D76" s="54"/>
      <c r="E76" s="54">
        <v>8</v>
      </c>
      <c r="F76" s="54"/>
      <c r="G76" s="54">
        <f>E76-D76</f>
        <v>8</v>
      </c>
      <c r="H76" s="54">
        <f t="shared" si="14"/>
        <v>-90.4</v>
      </c>
      <c r="I76" s="54">
        <f t="shared" si="3"/>
        <v>8.130081300813007</v>
      </c>
    </row>
    <row r="77" spans="1:9" ht="16.5">
      <c r="A77" s="66" t="s">
        <v>22</v>
      </c>
      <c r="B77" s="53">
        <v>250000</v>
      </c>
      <c r="C77" s="54"/>
      <c r="D77" s="54"/>
      <c r="E77" s="54"/>
      <c r="F77" s="54"/>
      <c r="G77" s="54"/>
      <c r="H77" s="54"/>
      <c r="I77" s="54"/>
    </row>
    <row r="78" spans="1:9" ht="47.25">
      <c r="A78" s="66" t="s">
        <v>36</v>
      </c>
      <c r="B78" s="53">
        <v>310300</v>
      </c>
      <c r="C78" s="54">
        <v>92.8</v>
      </c>
      <c r="D78" s="54">
        <v>100</v>
      </c>
      <c r="E78" s="54">
        <v>926.1</v>
      </c>
      <c r="F78" s="54">
        <f t="shared" si="12"/>
        <v>926.1000000000001</v>
      </c>
      <c r="G78" s="54">
        <f t="shared" si="13"/>
        <v>826.1</v>
      </c>
      <c r="H78" s="54">
        <f t="shared" si="14"/>
        <v>833.3000000000001</v>
      </c>
      <c r="I78" s="54">
        <f t="shared" si="3"/>
        <v>997.9525862068966</v>
      </c>
    </row>
    <row r="79" spans="1:9" ht="78.75">
      <c r="A79" s="66" t="s">
        <v>31</v>
      </c>
      <c r="B79" s="53">
        <v>330101</v>
      </c>
      <c r="C79" s="54">
        <v>195.1</v>
      </c>
      <c r="D79" s="54">
        <v>30</v>
      </c>
      <c r="E79" s="54">
        <v>176</v>
      </c>
      <c r="F79" s="54">
        <f t="shared" si="12"/>
        <v>586.6666666666666</v>
      </c>
      <c r="G79" s="54">
        <f t="shared" si="13"/>
        <v>146</v>
      </c>
      <c r="H79" s="54">
        <f t="shared" si="14"/>
        <v>-19.099999999999994</v>
      </c>
      <c r="I79" s="54">
        <f t="shared" si="3"/>
        <v>90.2101486417222</v>
      </c>
    </row>
    <row r="80" spans="1:9" ht="16.5">
      <c r="A80" s="67" t="s">
        <v>26</v>
      </c>
      <c r="B80" s="53">
        <v>410500</v>
      </c>
      <c r="C80" s="54"/>
      <c r="D80" s="54"/>
      <c r="E80" s="54"/>
      <c r="F80" s="56" t="e">
        <f t="shared" si="12"/>
        <v>#DIV/0!</v>
      </c>
      <c r="G80" s="56">
        <f>E80-D80</f>
        <v>0</v>
      </c>
      <c r="H80" s="54">
        <f t="shared" si="14"/>
        <v>0</v>
      </c>
      <c r="I80" s="56" t="e">
        <f t="shared" si="3"/>
        <v>#DIV/0!</v>
      </c>
    </row>
    <row r="81" spans="1:9" ht="16.5">
      <c r="A81" s="66" t="s">
        <v>96</v>
      </c>
      <c r="B81" s="53">
        <v>501100</v>
      </c>
      <c r="C81" s="54">
        <v>514.4</v>
      </c>
      <c r="D81" s="54">
        <v>512.4</v>
      </c>
      <c r="E81" s="54">
        <v>478.3</v>
      </c>
      <c r="F81" s="54">
        <f t="shared" si="12"/>
        <v>93.34504293520688</v>
      </c>
      <c r="G81" s="54">
        <f t="shared" si="13"/>
        <v>-34.099999999999966</v>
      </c>
      <c r="H81" s="54">
        <f t="shared" si="14"/>
        <v>-36.099999999999966</v>
      </c>
      <c r="I81" s="54">
        <f t="shared" si="3"/>
        <v>92.98211508553655</v>
      </c>
    </row>
    <row r="82" spans="1:11" s="22" customFormat="1" ht="29.25" customHeight="1">
      <c r="A82" s="45" t="s">
        <v>28</v>
      </c>
      <c r="B82" s="53"/>
      <c r="C82" s="27">
        <f>SUM(C70:C81)</f>
        <v>1096.4</v>
      </c>
      <c r="D82" s="27">
        <f>SUM(D71:D81)</f>
        <v>750.7</v>
      </c>
      <c r="E82" s="27">
        <f>SUM(E70:E81)</f>
        <v>1700.7</v>
      </c>
      <c r="F82" s="27">
        <f>E82/D82*100</f>
        <v>226.5485546822965</v>
      </c>
      <c r="G82" s="27">
        <f t="shared" si="13"/>
        <v>950</v>
      </c>
      <c r="H82" s="27">
        <f t="shared" si="14"/>
        <v>604.3</v>
      </c>
      <c r="I82" s="27">
        <f>E82/C82*100</f>
        <v>155.11674571324335</v>
      </c>
      <c r="J82" s="21"/>
      <c r="K82" s="21"/>
    </row>
    <row r="83" spans="1:11" s="22" customFormat="1" ht="24.75" customHeight="1">
      <c r="A83" s="46" t="s">
        <v>27</v>
      </c>
      <c r="B83" s="53"/>
      <c r="C83" s="27">
        <f>C66+C82</f>
        <v>189265.9</v>
      </c>
      <c r="D83" s="27">
        <f>D66+D82</f>
        <v>185306.2</v>
      </c>
      <c r="E83" s="27">
        <f>E66+E82</f>
        <v>189225.80000000002</v>
      </c>
      <c r="F83" s="27">
        <f>E83/D83*100</f>
        <v>102.1152017579552</v>
      </c>
      <c r="G83" s="27">
        <f t="shared" si="13"/>
        <v>3919.600000000006</v>
      </c>
      <c r="H83" s="27">
        <f t="shared" si="14"/>
        <v>-40.09999999997672</v>
      </c>
      <c r="I83" s="59">
        <f>E83/C83*100</f>
        <v>99.97881287648754</v>
      </c>
      <c r="J83" s="21"/>
      <c r="K83" s="21"/>
    </row>
    <row r="84" spans="1:9" ht="18.75" customHeight="1">
      <c r="A84" s="43"/>
      <c r="B84" s="48"/>
      <c r="C84" s="28"/>
      <c r="D84" s="28"/>
      <c r="E84" s="28"/>
      <c r="F84" s="28"/>
      <c r="G84" s="28"/>
      <c r="H84" s="29"/>
      <c r="I84" s="29"/>
    </row>
    <row r="85" spans="1:9" ht="18.75" customHeight="1">
      <c r="A85" s="72" t="s">
        <v>68</v>
      </c>
      <c r="B85" s="72"/>
      <c r="C85" s="72"/>
      <c r="D85" s="72"/>
      <c r="E85" s="72"/>
      <c r="F85" s="72"/>
      <c r="G85" s="72"/>
      <c r="H85" s="72"/>
      <c r="I85" s="72"/>
    </row>
    <row r="86" spans="1:9" ht="18.75" customHeight="1">
      <c r="A86" s="43"/>
      <c r="B86" s="48"/>
      <c r="C86" s="28"/>
      <c r="D86" s="28"/>
      <c r="E86" s="28"/>
      <c r="F86" s="28"/>
      <c r="G86" s="28"/>
      <c r="H86" s="29"/>
      <c r="I86" s="29"/>
    </row>
    <row r="87" spans="1:11" s="61" customFormat="1" ht="91.5" customHeight="1">
      <c r="A87" s="73" t="s">
        <v>3</v>
      </c>
      <c r="B87" s="73" t="s">
        <v>4</v>
      </c>
      <c r="C87" s="74" t="s">
        <v>90</v>
      </c>
      <c r="D87" s="74" t="s">
        <v>88</v>
      </c>
      <c r="E87" s="74" t="s">
        <v>89</v>
      </c>
      <c r="F87" s="74" t="s">
        <v>69</v>
      </c>
      <c r="G87" s="74"/>
      <c r="H87" s="74" t="s">
        <v>95</v>
      </c>
      <c r="I87" s="75"/>
      <c r="J87" s="60"/>
      <c r="K87" s="60"/>
    </row>
    <row r="88" spans="1:11" s="61" customFormat="1" ht="19.5" customHeight="1">
      <c r="A88" s="73"/>
      <c r="B88" s="73"/>
      <c r="C88" s="75"/>
      <c r="D88" s="75"/>
      <c r="E88" s="75"/>
      <c r="F88" s="62" t="s">
        <v>24</v>
      </c>
      <c r="G88" s="63" t="s">
        <v>23</v>
      </c>
      <c r="H88" s="63" t="s">
        <v>23</v>
      </c>
      <c r="I88" s="62" t="s">
        <v>24</v>
      </c>
      <c r="J88" s="60"/>
      <c r="K88" s="60"/>
    </row>
    <row r="89" spans="1:9" ht="18.75" customHeight="1">
      <c r="A89" s="50" t="s">
        <v>22</v>
      </c>
      <c r="B89" s="44">
        <v>250000</v>
      </c>
      <c r="C89" s="25">
        <v>3760.9</v>
      </c>
      <c r="D89" s="25">
        <v>18164.6</v>
      </c>
      <c r="E89" s="25">
        <v>4980.6</v>
      </c>
      <c r="F89" s="25">
        <f>E89/D89*100</f>
        <v>27.419266044944568</v>
      </c>
      <c r="G89" s="25">
        <f>E89-D89</f>
        <v>-13183.999999999998</v>
      </c>
      <c r="H89" s="26">
        <f>E89-C89</f>
        <v>1219.7000000000003</v>
      </c>
      <c r="I89" s="26">
        <f>E89/C89*100</f>
        <v>132.4310670318275</v>
      </c>
    </row>
    <row r="90" spans="1:9" ht="18.75" customHeight="1">
      <c r="A90" s="30"/>
      <c r="B90" s="31"/>
      <c r="C90" s="37"/>
      <c r="D90" s="37"/>
      <c r="E90" s="37"/>
      <c r="F90" s="37"/>
      <c r="G90" s="37"/>
      <c r="H90" s="38"/>
      <c r="I90" s="38"/>
    </row>
    <row r="91" spans="1:9" ht="18.75" customHeight="1">
      <c r="A91" s="32"/>
      <c r="B91" s="33"/>
      <c r="C91" s="23"/>
      <c r="D91" s="39"/>
      <c r="E91" s="39"/>
      <c r="F91" s="23"/>
      <c r="G91" s="23"/>
      <c r="H91" s="23"/>
      <c r="I91" s="40"/>
    </row>
    <row r="92" spans="1:9" ht="18.75" customHeight="1">
      <c r="A92" s="4"/>
      <c r="B92" s="2"/>
      <c r="C92" s="10"/>
      <c r="D92" s="10"/>
      <c r="E92" s="10"/>
      <c r="F92" s="11"/>
      <c r="G92" s="11"/>
      <c r="H92" s="12"/>
      <c r="I92" s="12"/>
    </row>
    <row r="93" spans="1:9" ht="15.75">
      <c r="A93" s="4"/>
      <c r="B93" s="2"/>
      <c r="C93" s="13"/>
      <c r="D93" s="13"/>
      <c r="E93" s="13"/>
      <c r="F93" s="13"/>
      <c r="G93" s="13"/>
      <c r="H93" s="14"/>
      <c r="I93" s="14"/>
    </row>
    <row r="94" spans="1:9" ht="15">
      <c r="A94" s="5"/>
      <c r="B94" s="3"/>
      <c r="C94" s="15"/>
      <c r="D94" s="16"/>
      <c r="E94" s="16"/>
      <c r="F94" s="15"/>
      <c r="G94" s="15"/>
      <c r="H94" s="17"/>
      <c r="I94" s="15"/>
    </row>
    <row r="95" spans="1:9" ht="14.25">
      <c r="A95" s="6"/>
      <c r="B95" s="3"/>
      <c r="C95" s="15"/>
      <c r="D95" s="15"/>
      <c r="E95" s="16"/>
      <c r="F95" s="15"/>
      <c r="G95" s="15"/>
      <c r="H95" s="15"/>
      <c r="I95" s="15"/>
    </row>
    <row r="96" spans="1:5" ht="12.75">
      <c r="A96" s="7"/>
      <c r="E96" s="19"/>
    </row>
    <row r="97" spans="1:5" ht="12.75">
      <c r="A97" s="7"/>
      <c r="E97" s="19"/>
    </row>
    <row r="98" spans="1:5" ht="12.75">
      <c r="A98" s="7"/>
      <c r="E98" s="19"/>
    </row>
    <row r="99" spans="1:5" ht="12.75">
      <c r="A99" s="7"/>
      <c r="E99" s="19"/>
    </row>
    <row r="100" spans="1:5" ht="12.75">
      <c r="A100" s="7"/>
      <c r="E100" s="19"/>
    </row>
    <row r="101" spans="1:5" ht="12.75">
      <c r="A101" s="7"/>
      <c r="E101" s="19"/>
    </row>
    <row r="102" spans="1:5" ht="12.75">
      <c r="A102" s="7"/>
      <c r="E102" s="19"/>
    </row>
    <row r="103" spans="1:5" ht="12.75">
      <c r="A103" s="7"/>
      <c r="E103" s="19"/>
    </row>
    <row r="104" spans="1:5" ht="12.75">
      <c r="A104" s="7"/>
      <c r="E104" s="19"/>
    </row>
    <row r="105" spans="1:5" ht="12.75">
      <c r="A105" s="7"/>
      <c r="E105" s="19"/>
    </row>
    <row r="106" spans="1:5" ht="12.75">
      <c r="A106" s="7"/>
      <c r="E106" s="19"/>
    </row>
    <row r="107" spans="1:5" ht="12.75">
      <c r="A107" s="7"/>
      <c r="E107" s="19"/>
    </row>
    <row r="108" spans="1:5" ht="12.75">
      <c r="A108" s="7"/>
      <c r="E108" s="19"/>
    </row>
    <row r="109" spans="1:5" ht="12.75">
      <c r="A109" s="7"/>
      <c r="E109" s="19"/>
    </row>
    <row r="110" spans="1:5" ht="12.75">
      <c r="A110" s="7"/>
      <c r="E110" s="19"/>
    </row>
    <row r="111" spans="1:5" ht="12.75">
      <c r="A111" s="7"/>
      <c r="E111" s="19"/>
    </row>
    <row r="112" spans="1:5" ht="12.75">
      <c r="A112" s="7"/>
      <c r="E112" s="19"/>
    </row>
    <row r="113" spans="1:5" ht="12.75">
      <c r="A113" s="7"/>
      <c r="E113" s="19"/>
    </row>
    <row r="114" spans="1:5" ht="12.75">
      <c r="A114" s="7"/>
      <c r="E114" s="19"/>
    </row>
    <row r="115" spans="1:5" ht="12.75">
      <c r="A115" s="7"/>
      <c r="E115" s="19"/>
    </row>
    <row r="116" spans="1:5" ht="12.75">
      <c r="A116" s="7"/>
      <c r="E116" s="19"/>
    </row>
    <row r="117" spans="1:5" ht="12.75">
      <c r="A117" s="7"/>
      <c r="E117" s="19"/>
    </row>
    <row r="118" spans="1:5" ht="12.75">
      <c r="A118" s="7"/>
      <c r="E118" s="19"/>
    </row>
    <row r="119" spans="1:5" ht="12.75">
      <c r="A119" s="7"/>
      <c r="E119" s="19"/>
    </row>
    <row r="120" spans="1:5" ht="12.75">
      <c r="A120" s="7"/>
      <c r="E120" s="19"/>
    </row>
    <row r="121" spans="1:5" ht="12.75">
      <c r="A121" s="7"/>
      <c r="E121" s="19"/>
    </row>
    <row r="122" spans="1:5" ht="12.75">
      <c r="A122" s="7"/>
      <c r="E122" s="19"/>
    </row>
    <row r="123" ht="12.75">
      <c r="E123" s="19"/>
    </row>
    <row r="124" ht="12.75">
      <c r="E124" s="19"/>
    </row>
    <row r="125" ht="12.75">
      <c r="E125" s="19"/>
    </row>
    <row r="126" ht="12.75">
      <c r="E126" s="19"/>
    </row>
    <row r="127" ht="12.75">
      <c r="E127" s="19"/>
    </row>
    <row r="128" ht="12.75">
      <c r="E128" s="19"/>
    </row>
  </sheetData>
  <sheetProtection/>
  <mergeCells count="16">
    <mergeCell ref="H4:I5"/>
    <mergeCell ref="A2:I2"/>
    <mergeCell ref="A4:A6"/>
    <mergeCell ref="B4:B6"/>
    <mergeCell ref="C4:C6"/>
    <mergeCell ref="F4:G5"/>
    <mergeCell ref="D4:D6"/>
    <mergeCell ref="E4:E6"/>
    <mergeCell ref="A85:I85"/>
    <mergeCell ref="A87:A88"/>
    <mergeCell ref="B87:B88"/>
    <mergeCell ref="C87:C88"/>
    <mergeCell ref="D87:D88"/>
    <mergeCell ref="E87:E88"/>
    <mergeCell ref="F87:G87"/>
    <mergeCell ref="H87:I87"/>
  </mergeCells>
  <printOptions/>
  <pageMargins left="0.7874015748031497" right="0.1968503937007874" top="0.1968503937007874" bottom="0.1968503937007874" header="0.5118110236220472" footer="0.1968503937007874"/>
  <pageSetup fitToHeight="2" horizontalDpi="600" verticalDpi="600" orientation="portrait" paperSize="9" scale="60" r:id="rId1"/>
  <rowBreaks count="3" manualBreakCount="3">
    <brk id="42" max="8" man="1"/>
    <brk id="72" max="8" man="1"/>
    <brk id="91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fff</dc:creator>
  <cp:keywords/>
  <dc:description/>
  <cp:lastModifiedBy>Бондарчук</cp:lastModifiedBy>
  <cp:lastPrinted>2021-05-06T05:32:18Z</cp:lastPrinted>
  <dcterms:created xsi:type="dcterms:W3CDTF">1999-07-22T08:06:56Z</dcterms:created>
  <dcterms:modified xsi:type="dcterms:W3CDTF">2021-05-06T11:52:35Z</dcterms:modified>
  <cp:category/>
  <cp:version/>
  <cp:contentType/>
  <cp:contentStatus/>
</cp:coreProperties>
</file>