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270" windowHeight="9525"/>
  </bookViews>
  <sheets>
    <sheet name="Лист1" sheetId="1" r:id="rId1"/>
  </sheets>
  <definedNames>
    <definedName name="_GoBack" localSheetId="0">Лист1!$A$2</definedName>
    <definedName name="_xlnm.Print_Titles" localSheetId="0">Лист1!$10:$10</definedName>
    <definedName name="_xlnm.Print_Area" localSheetId="0">Лист1!$A$1:$G$180</definedName>
  </definedNames>
  <calcPr calcId="114210" fullCalcOnLoad="1"/>
</workbook>
</file>

<file path=xl/calcChain.xml><?xml version="1.0" encoding="utf-8"?>
<calcChain xmlns="http://schemas.openxmlformats.org/spreadsheetml/2006/main">
  <c r="G128" i="1"/>
  <c r="F128"/>
  <c r="E128"/>
  <c r="C28"/>
  <c r="C26"/>
  <c r="C27"/>
  <c r="C25"/>
  <c r="C93"/>
  <c r="C96"/>
  <c r="C109"/>
  <c r="C108"/>
  <c r="C92"/>
  <c r="C69"/>
  <c r="C68"/>
  <c r="C36"/>
  <c r="D140"/>
  <c r="D135"/>
  <c r="G118"/>
  <c r="G112"/>
  <c r="F118"/>
  <c r="F112"/>
  <c r="E118"/>
  <c r="E112"/>
  <c r="D118"/>
  <c r="D112"/>
  <c r="C113"/>
  <c r="C118"/>
  <c r="C112"/>
  <c r="G93"/>
  <c r="G96"/>
  <c r="G92"/>
  <c r="F93"/>
  <c r="F96"/>
  <c r="F92"/>
  <c r="E93"/>
  <c r="E96"/>
  <c r="E92"/>
  <c r="D93"/>
  <c r="D96"/>
  <c r="D92"/>
  <c r="G60"/>
  <c r="G59"/>
  <c r="G69"/>
  <c r="G68"/>
  <c r="G72"/>
  <c r="G82"/>
  <c r="G84"/>
  <c r="G81"/>
  <c r="G86"/>
  <c r="F60"/>
  <c r="F59"/>
  <c r="F69"/>
  <c r="F68"/>
  <c r="F72"/>
  <c r="F82"/>
  <c r="F84"/>
  <c r="F81"/>
  <c r="F86"/>
  <c r="E60"/>
  <c r="E59"/>
  <c r="E69"/>
  <c r="E68"/>
  <c r="E72"/>
  <c r="E82"/>
  <c r="E84"/>
  <c r="E81"/>
  <c r="E86"/>
  <c r="D60"/>
  <c r="D59"/>
  <c r="D69"/>
  <c r="D68"/>
  <c r="D73"/>
  <c r="D82"/>
  <c r="D84"/>
  <c r="D81"/>
  <c r="D86"/>
  <c r="C60"/>
  <c r="C59"/>
  <c r="C66"/>
  <c r="C73"/>
  <c r="C78"/>
  <c r="C82"/>
  <c r="C84"/>
  <c r="C86"/>
  <c r="G14"/>
  <c r="G20"/>
  <c r="G25"/>
  <c r="G24"/>
  <c r="G36"/>
  <c r="G33"/>
  <c r="G42"/>
  <c r="G41"/>
  <c r="G51"/>
  <c r="G49"/>
  <c r="F14"/>
  <c r="F20"/>
  <c r="F25"/>
  <c r="F24"/>
  <c r="F13"/>
  <c r="F36"/>
  <c r="F33"/>
  <c r="F42"/>
  <c r="F41"/>
  <c r="F51"/>
  <c r="F49"/>
  <c r="E15"/>
  <c r="E14"/>
  <c r="E20"/>
  <c r="E25"/>
  <c r="E24"/>
  <c r="E36"/>
  <c r="E33"/>
  <c r="E42"/>
  <c r="E41"/>
  <c r="E51"/>
  <c r="E49"/>
  <c r="D14"/>
  <c r="D17"/>
  <c r="D20"/>
  <c r="D26"/>
  <c r="D27"/>
  <c r="D28"/>
  <c r="D36"/>
  <c r="D33"/>
  <c r="D42"/>
  <c r="D41"/>
  <c r="D51"/>
  <c r="D49"/>
  <c r="C14"/>
  <c r="C17"/>
  <c r="C20"/>
  <c r="C33"/>
  <c r="C42"/>
  <c r="C41"/>
  <c r="C51"/>
  <c r="C49"/>
  <c r="C56"/>
  <c r="C55"/>
  <c r="G146"/>
  <c r="G145"/>
  <c r="D109"/>
  <c r="E109"/>
  <c r="F109"/>
  <c r="C146"/>
  <c r="C145"/>
  <c r="D147"/>
  <c r="E171"/>
  <c r="E176"/>
  <c r="E156"/>
  <c r="D108"/>
  <c r="F108"/>
  <c r="E161"/>
  <c r="C81"/>
  <c r="C72"/>
  <c r="D72"/>
  <c r="D62"/>
  <c r="D90"/>
  <c r="D150"/>
  <c r="D25"/>
  <c r="D24"/>
  <c r="E13"/>
  <c r="E62"/>
  <c r="F62"/>
  <c r="F90"/>
  <c r="F150"/>
  <c r="C62"/>
  <c r="C58"/>
  <c r="E32"/>
  <c r="E89"/>
  <c r="F32"/>
  <c r="D32"/>
  <c r="C32"/>
  <c r="G13"/>
  <c r="C24"/>
  <c r="C13"/>
  <c r="F12"/>
  <c r="F89"/>
  <c r="D13"/>
  <c r="G62"/>
  <c r="E12"/>
  <c r="E58"/>
  <c r="E90"/>
  <c r="E150"/>
  <c r="G58"/>
  <c r="G90"/>
  <c r="G150"/>
  <c r="G32"/>
  <c r="C90"/>
  <c r="C150"/>
  <c r="E108"/>
  <c r="F146"/>
  <c r="F145"/>
  <c r="E146"/>
  <c r="E145"/>
  <c r="D146"/>
  <c r="D145"/>
  <c r="G109"/>
  <c r="F58"/>
  <c r="D58"/>
  <c r="G89"/>
  <c r="G88"/>
  <c r="F149"/>
  <c r="F148"/>
  <c r="E88"/>
  <c r="E149"/>
  <c r="E148"/>
  <c r="G12"/>
  <c r="G108"/>
  <c r="C89"/>
  <c r="C88"/>
  <c r="C12"/>
  <c r="D12"/>
  <c r="D89"/>
  <c r="D88"/>
  <c r="F88"/>
  <c r="G149"/>
  <c r="G148"/>
  <c r="D149"/>
  <c r="D148"/>
  <c r="C149"/>
  <c r="C148"/>
  <c r="E154"/>
  <c r="E169"/>
  <c r="E172"/>
  <c r="E173"/>
  <c r="E157"/>
  <c r="E158"/>
</calcChain>
</file>

<file path=xl/sharedStrings.xml><?xml version="1.0" encoding="utf-8"?>
<sst xmlns="http://schemas.openxmlformats.org/spreadsheetml/2006/main" count="171" uniqueCount="133">
  <si>
    <t>Додаток 2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</si>
  <si>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</si>
  <si>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</si>
  <si>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</si>
  <si>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</si>
  <si>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</si>
  <si>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І. Доходи (без урахування міжбюджетних трансфертів)</t>
  </si>
  <si>
    <t>Податкові надходження, у тому числі:</t>
  </si>
  <si>
    <t>Х</t>
  </si>
  <si>
    <t>загальний фонд</t>
  </si>
  <si>
    <t>спеціальний фонд</t>
  </si>
  <si>
    <t>Цільові фонди, у тому числі:  </t>
  </si>
  <si>
    <t>УСЬОГО за розділом І, у тому числі:</t>
  </si>
  <si>
    <t>ІІ. Трансферти з державного бюджету</t>
  </si>
  <si>
    <t>УСЬОГО за розділом ІІ, у тому числі:</t>
  </si>
  <si>
    <t>ІIІ. Трансферти з інших місцевих бюджетів</t>
  </si>
  <si>
    <t>Дотації з місцевих бюджетів, у тому числі:</t>
  </si>
  <si>
    <t>УСЬОГО за розділом ІІІ, у тому числі:</t>
  </si>
  <si>
    <t>РАЗОМ за розділами І, ІІ та ІІІ, у тому числі:</t>
  </si>
  <si>
    <t>_______________________________</t>
  </si>
  <si>
    <t>04584000000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</si>
  <si>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</si>
  <si>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</si>
  <si>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</si>
  <si>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</si>
  <si>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 за спеціальне використання води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</si>
  <si>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</si>
  <si>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</si>
  <si>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 xml:space="preserve">Акцизний податок з ввезених на митну територіюУкраїни підакцизних товарів (продукції) 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</si>
  <si>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</si>
  <si>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</si>
  <si>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Збір за місця для паркування транспортних засобів</t>
  </si>
  <si>
    <t>Туристичний збір</t>
  </si>
  <si>
    <t>Єдиний податок</t>
  </si>
  <si>
    <t>Інші податки та збори</t>
  </si>
  <si>
    <t>Екологічний  податок</t>
  </si>
  <si>
    <t>Доходи від власності та підприємницької діяльності</t>
  </si>
  <si>
    <t>Плата за розміщення тимчасово вільних коштів місцевих бюджетів</t>
  </si>
  <si>
    <t xml:space="preserve">Інші надходження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</si>
  <si>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</si>
  <si>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</si>
  <si>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</si>
  <si>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</si>
  <si>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</si>
  <si>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</si>
  <si>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</si>
  <si>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</si>
  <si>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</si>
  <si>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</si>
  <si>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</si>
  <si>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</si>
  <si>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</si>
  <si>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Надходження коштів з рахунків виборчих фондів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</si>
  <si>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</si>
  <si>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 xml:space="preserve">Доходи від власної підприємницької діяльності </t>
  </si>
  <si>
    <t>Надходження коштів від відшкодування втрат сільськогосподарського і лісогосподарського виробництва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</si>
  <si>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</si>
  <si>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</si>
  <si>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</si>
  <si>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</si>
  <si>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надається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</si>
  <si>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</si>
  <si>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 xml:space="preserve"> 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</si>
  <si>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</si>
  <si>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</si>
  <si>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</si>
  <si>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</si>
  <si>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Неподаткові надходження, у тому числі:</t>
  </si>
  <si>
    <t>Доходи від операцій з капіталом, у тому числі: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</si>
  <si>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</si>
  <si>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</si>
  <si>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відчуження майна, що належить Автономній Республіці Крим та майна, що перебуває в комунальній власності</t>
  </si>
  <si>
    <t>Кошти  від продажу землі і нематеріальних активів</t>
  </si>
  <si>
    <t xml:space="preserve">Кошти  від продажу землі 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</si>
  <si>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</si>
  <si>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Податок на нерухоме майно, відмінне від земельної ділянки, </t>
  </si>
  <si>
    <t xml:space="preserve">Земельний податок </t>
  </si>
  <si>
    <t>18010500-18010900</t>
  </si>
  <si>
    <t xml:space="preserve">Транспортний податок 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</si>
  <si>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</si>
  <si>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18011000-18011100</t>
  </si>
  <si>
    <t>пдфо  2022-2024</t>
  </si>
  <si>
    <t>всього з+спец власні 2022-2024 роки</t>
  </si>
  <si>
    <t xml:space="preserve">частка ПДФО </t>
  </si>
  <si>
    <t>пдфо  2021 частка</t>
  </si>
  <si>
    <t>63,3-61,5=1,8%</t>
  </si>
  <si>
    <t>пдфо темп росту</t>
  </si>
  <si>
    <t>Земля   2021 частка</t>
  </si>
  <si>
    <t>Земля  2022-2024</t>
  </si>
  <si>
    <t>частка земля</t>
  </si>
  <si>
    <t>земля темп росту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</si>
  <si>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</si>
  <si>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</si>
  <si>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Частина чистого  прибутку (доходу) державних або комунальних унітарних підприємств та їх об'єднань, що вилучається до відповідного бюджету, та  дивіденди (дохід), нараховані на акції (частки) господарських товариств,  у статутних капіталах яких є державна або комунальна власність</t>
  </si>
  <si>
    <t>Дотації з державного бюджету місцевим бюджетам, у тому числі:</t>
  </si>
  <si>
    <t>Субвенції з державного бюджету місцевим бюджетам, у тому числі:</t>
  </si>
  <si>
    <t>Субвенції з місцевих бюджетів іншим місцевим бюджетам, у тому числі:</t>
  </si>
  <si>
    <t xml:space="preserve">Павлоградської міської територіальної громади </t>
  </si>
  <si>
    <t>на 2022-2024 роки</t>
  </si>
  <si>
    <t>18010100-18010400</t>
  </si>
  <si>
    <t>Загальний фонд, у тому числі:</t>
  </si>
  <si>
    <t>Спеціальний фонд, у тому числі:</t>
  </si>
  <si>
    <t xml:space="preserve"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</si>
  <si>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</si>
  <si>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</si>
  <si>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</si>
  <si>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Базова дотація</t>
  </si>
  <si>
    <t>Субвенція  з державного бюджету  місцевим бюджетам на здійснення заходів щодо підтримки територій що зазнали негативного впливу внаслідок збройного конфлікту на сході України</t>
  </si>
  <si>
    <t>Спеціальний  фонд, у тому числі:</t>
  </si>
  <si>
    <t>Інші дотації з місцевого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</si>
  <si>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</si>
  <si>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</si>
  <si>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</si>
  <si>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</si>
  <si>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</si>
  <si>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</si>
  <si>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</si>
  <si>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</si>
  <si>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</si>
  <si>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</si>
  <si>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</si>
  <si>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</si>
  <si>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в доріг комунальної власності у населених пунктах</t>
  </si>
  <si>
    <t>2020 рік
(звіт)</t>
  </si>
  <si>
    <t>2021 рік
(затверджено)</t>
  </si>
  <si>
    <t>2022 рік
 (план)</t>
  </si>
  <si>
    <t>2023 рік
(план)</t>
  </si>
  <si>
    <t>2024 рік
(план)</t>
  </si>
  <si>
    <t>Спеціальний фонд</t>
  </si>
  <si>
    <t>Дотації з місцевих бюджетів</t>
  </si>
  <si>
    <t xml:space="preserve">до прогнозу бюджету </t>
  </si>
  <si>
    <t>Р.В.Роїк</t>
  </si>
  <si>
    <t xml:space="preserve"> Начальник фінансового управління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</si>
</sst>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17"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vertical="top" wrapText="1" shrinkToFit="1"/>
    </xf>
    <xf numFmtId="0" fontId="1" fillId="0" borderId="0" xfId="0" applyFont="1" applyAlignment="1">
      <alignment vertical="top" wrapText="1" shrinkToFit="1"/>
    </xf>
    <xf numFmtId="0" fontId="5" fillId="0" borderId="0" xfId="0" applyFont="1" applyAlignment="1">
      <alignment vertical="top" wrapText="1" shrinkToFit="1"/>
    </xf>
    <xf numFmtId="0" fontId="5" fillId="0" borderId="0" xfId="0" applyFont="1" applyAlignment="1">
      <alignment vertical="center" wrapText="1" shrinkToFit="1"/>
    </xf>
    <xf numFmtId="4" fontId="5" fillId="0" borderId="0" xfId="0" applyNumberFormat="1" applyFont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 wrapText="1" shrinkToFit="1"/>
    </xf>
    <xf numFmtId="0" fontId="5" fillId="0" borderId="0" xfId="0" applyFont="1"/>
    <xf numFmtId="0" fontId="5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 wrapText="1" shrinkToFit="1"/>
    </xf>
    <xf numFmtId="165" fontId="1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0" fontId="7" fillId="0" borderId="0" xfId="0" applyFont="1" applyAlignment="1">
      <alignment vertical="top" wrapText="1" shrinkToFit="1"/>
    </xf>
    <xf numFmtId="0" fontId="1" fillId="2" borderId="0" xfId="0" applyFont="1" applyFill="1" applyAlignment="1">
      <alignment vertical="top" wrapText="1" shrinkToFit="1"/>
    </xf>
    <xf numFmtId="3" fontId="8" fillId="3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 shrinkToFit="1"/>
    </xf>
    <xf numFmtId="4" fontId="7" fillId="0" borderId="0" xfId="0" applyNumberFormat="1" applyFont="1" applyAlignment="1">
      <alignment vertical="top" wrapText="1" shrinkToFit="1"/>
    </xf>
    <xf numFmtId="4" fontId="1" fillId="0" borderId="0" xfId="0" applyNumberFormat="1" applyFont="1" applyAlignment="1">
      <alignment vertical="top" wrapText="1" shrinkToFit="1"/>
    </xf>
    <xf numFmtId="4" fontId="6" fillId="2" borderId="0" xfId="0" applyNumberFormat="1" applyFont="1" applyFill="1" applyBorder="1" applyAlignment="1">
      <alignment horizontal="center" vertical="center" wrapText="1" shrinkToFit="1"/>
    </xf>
    <xf numFmtId="4" fontId="6" fillId="2" borderId="0" xfId="0" applyNumberFormat="1" applyFont="1" applyFill="1" applyBorder="1" applyAlignment="1">
      <alignment horizontal="center" vertical="top" wrapText="1" shrinkToFit="1"/>
    </xf>
    <xf numFmtId="0" fontId="4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4" fontId="7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0" fontId="12" fillId="0" borderId="0" xfId="0" applyFont="1" applyAlignment="1">
      <alignment vertical="top" wrapText="1" shrinkToFit="1"/>
    </xf>
    <xf numFmtId="0" fontId="13" fillId="0" borderId="0" xfId="0" applyFont="1" applyAlignment="1">
      <alignment vertical="center" wrapText="1" shrinkToFit="1"/>
    </xf>
    <xf numFmtId="0" fontId="0" fillId="0" borderId="0" xfId="0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0" fillId="0" borderId="0" xfId="0" applyAlignment="1">
      <alignment vertical="center" wrapText="1" shrinkToFit="1"/>
    </xf>
    <xf numFmtId="0" fontId="9" fillId="2" borderId="1" xfId="0" applyFont="1" applyFill="1" applyBorder="1" applyAlignment="1">
      <alignment vertical="center" wrapText="1" shrinkToFit="1"/>
    </xf>
    <xf numFmtId="0" fontId="6" fillId="2" borderId="0" xfId="0" applyFont="1" applyFill="1" applyBorder="1" applyAlignment="1">
      <alignment vertical="center" wrapText="1" shrinkToFit="1"/>
    </xf>
    <xf numFmtId="0" fontId="0" fillId="0" borderId="0" xfId="0" applyAlignment="1">
      <alignment horizontal="right" vertical="center" wrapText="1" shrinkToFit="1"/>
    </xf>
    <xf numFmtId="0" fontId="3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5" fillId="2" borderId="3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left" vertical="center" wrapText="1" shrinkToFit="1"/>
    </xf>
    <xf numFmtId="0" fontId="15" fillId="2" borderId="1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vertical="center" wrapText="1" shrinkToFit="1"/>
    </xf>
    <xf numFmtId="0" fontId="7" fillId="2" borderId="0" xfId="0" applyFont="1" applyFill="1" applyAlignment="1">
      <alignment vertical="top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15" fillId="2" borderId="1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13" fillId="0" borderId="0" xfId="0" applyFont="1" applyAlignment="1">
      <alignment vertical="center"/>
    </xf>
    <xf numFmtId="4" fontId="13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9" fillId="0" borderId="0" xfId="0" applyFont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 wrapText="1" shrinkToFit="1"/>
    </xf>
    <xf numFmtId="3" fontId="6" fillId="2" borderId="2" xfId="0" applyNumberFormat="1" applyFont="1" applyFill="1" applyBorder="1" applyAlignment="1">
      <alignment horizontal="center" vertical="center" wrapText="1" shrinkToFit="1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 shrinkToFit="1"/>
    </xf>
    <xf numFmtId="3" fontId="15" fillId="2" borderId="2" xfId="0" applyNumberFormat="1" applyFont="1" applyFill="1" applyBorder="1" applyAlignment="1">
      <alignment horizontal="center" vertical="center" wrapText="1" shrinkToFit="1"/>
    </xf>
    <xf numFmtId="3" fontId="6" fillId="2" borderId="1" xfId="0" applyNumberFormat="1" applyFont="1" applyFill="1" applyBorder="1" applyAlignment="1">
      <alignment horizontal="center" vertical="top" wrapText="1" shrinkToFit="1"/>
    </xf>
    <xf numFmtId="3" fontId="6" fillId="2" borderId="2" xfId="0" applyNumberFormat="1" applyFont="1" applyFill="1" applyBorder="1" applyAlignment="1">
      <alignment horizontal="center" vertical="top" wrapText="1" shrinkToFit="1"/>
    </xf>
    <xf numFmtId="3" fontId="9" fillId="2" borderId="1" xfId="0" applyNumberFormat="1" applyFont="1" applyFill="1" applyBorder="1" applyAlignment="1">
      <alignment horizontal="center" vertical="top" wrapText="1" shrinkToFit="1"/>
    </xf>
    <xf numFmtId="3" fontId="9" fillId="2" borderId="2" xfId="0" applyNumberFormat="1" applyFont="1" applyFill="1" applyBorder="1" applyAlignment="1">
      <alignment horizontal="center" vertical="top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2" fillId="2" borderId="2" xfId="0" applyNumberFormat="1" applyFont="1" applyFill="1" applyBorder="1" applyAlignment="1">
      <alignment horizontal="center" vertical="center" wrapText="1" shrinkToFit="1"/>
    </xf>
    <xf numFmtId="3" fontId="15" fillId="2" borderId="8" xfId="0" applyNumberFormat="1" applyFont="1" applyFill="1" applyBorder="1" applyAlignment="1">
      <alignment horizontal="center" vertical="center" wrapText="1" shrinkToFit="1"/>
    </xf>
    <xf numFmtId="3" fontId="15" fillId="2" borderId="9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wrapText="1" shrinkToFit="1"/>
    </xf>
    <xf numFmtId="0" fontId="6" fillId="2" borderId="1" xfId="0" applyFont="1" applyFill="1" applyBorder="1" applyAlignment="1">
      <alignment wrapText="1" shrinkToFit="1"/>
    </xf>
    <xf numFmtId="0" fontId="8" fillId="3" borderId="1" xfId="0" applyFont="1" applyFill="1" applyBorder="1" applyAlignment="1">
      <alignment wrapText="1" shrinkToFit="1"/>
    </xf>
    <xf numFmtId="0" fontId="8" fillId="3" borderId="1" xfId="0" applyNumberFormat="1" applyFont="1" applyFill="1" applyBorder="1" applyAlignment="1" applyProtection="1">
      <alignment wrapText="1" shrinkToFit="1"/>
    </xf>
    <xf numFmtId="0" fontId="8" fillId="3" borderId="1" xfId="0" applyNumberFormat="1" applyFont="1" applyFill="1" applyBorder="1" applyAlignment="1">
      <alignment wrapText="1" shrinkToFit="1"/>
    </xf>
    <xf numFmtId="0" fontId="9" fillId="0" borderId="1" xfId="0" applyNumberFormat="1" applyFont="1" applyBorder="1" applyAlignment="1">
      <alignment wrapText="1" shrinkToFit="1"/>
    </xf>
    <xf numFmtId="0" fontId="10" fillId="2" borderId="1" xfId="0" applyNumberFormat="1" applyFont="1" applyFill="1" applyBorder="1" applyAlignment="1">
      <alignment wrapText="1" shrinkToFit="1"/>
    </xf>
    <xf numFmtId="0" fontId="8" fillId="2" borderId="1" xfId="0" applyFont="1" applyFill="1" applyBorder="1" applyAlignment="1">
      <alignment horizontal="left" wrapText="1" shrinkToFit="1"/>
    </xf>
    <xf numFmtId="0" fontId="8" fillId="2" borderId="1" xfId="0" applyNumberFormat="1" applyFont="1" applyFill="1" applyBorder="1" applyAlignment="1">
      <alignment wrapText="1" shrinkToFit="1"/>
    </xf>
    <xf numFmtId="0" fontId="8" fillId="2" borderId="1" xfId="0" applyNumberFormat="1" applyFont="1" applyFill="1" applyBorder="1" applyAlignment="1">
      <alignment horizontal="left" wrapText="1" shrinkToFit="1"/>
    </xf>
    <xf numFmtId="0" fontId="8" fillId="2" borderId="1" xfId="0" applyFont="1" applyFill="1" applyBorder="1" applyAlignment="1">
      <alignment wrapText="1" shrinkToFit="1"/>
    </xf>
    <xf numFmtId="0" fontId="8" fillId="3" borderId="1" xfId="0" applyFont="1" applyFill="1" applyBorder="1" applyAlignment="1">
      <alignment vertical="center" wrapText="1" shrinkToFit="1"/>
    </xf>
    <xf numFmtId="0" fontId="8" fillId="2" borderId="1" xfId="0" applyFont="1" applyFill="1" applyBorder="1" applyAlignment="1">
      <alignment vertical="center" wrapText="1" shrinkToFit="1"/>
    </xf>
    <xf numFmtId="0" fontId="11" fillId="2" borderId="0" xfId="0" applyFont="1" applyFill="1" applyBorder="1" applyAlignment="1">
      <alignment horizontal="center" vertical="center" wrapText="1" shrinkToFit="1"/>
    </xf>
    <xf numFmtId="0" fontId="15" fillId="2" borderId="0" xfId="0" applyFont="1" applyFill="1" applyBorder="1" applyAlignment="1">
      <alignment vertical="center" wrapText="1" shrinkToFit="1"/>
    </xf>
    <xf numFmtId="3" fontId="15" fillId="2" borderId="0" xfId="0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vertical="center" wrapText="1" shrinkToFit="1"/>
    </xf>
    <xf numFmtId="0" fontId="9" fillId="2" borderId="1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49" fontId="14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906780</xdr:colOff>
      <xdr:row>9</xdr:row>
      <xdr:rowOff>10886</xdr:rowOff>
    </xdr:from>
    <xdr:ext cx="75899" cy="260781"/>
    <xdr:sp macro="" textlink="">
      <xdr:nvSpPr>
        <xdr:cNvPr id="3" name="TextBox 2"/>
        <xdr:cNvSpPr txBox="1"/>
      </xdr:nvSpPr>
      <xdr:spPr>
        <a:xfrm>
          <a:off x="6105525" y="9239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984885</xdr:colOff>
      <xdr:row>9</xdr:row>
      <xdr:rowOff>10886</xdr:rowOff>
    </xdr:from>
    <xdr:ext cx="66412" cy="260781"/>
    <xdr:sp macro="" textlink="">
      <xdr:nvSpPr>
        <xdr:cNvPr id="5" name="TextBox 4"/>
        <xdr:cNvSpPr txBox="1"/>
      </xdr:nvSpPr>
      <xdr:spPr>
        <a:xfrm>
          <a:off x="8715375" y="9239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983153</xdr:colOff>
      <xdr:row>9</xdr:row>
      <xdr:rowOff>10886</xdr:rowOff>
    </xdr:from>
    <xdr:ext cx="66412" cy="260781"/>
    <xdr:sp macro="" textlink="">
      <xdr:nvSpPr>
        <xdr:cNvPr id="2" name="TextBox 4"/>
        <xdr:cNvSpPr txBox="1"/>
      </xdr:nvSpPr>
      <xdr:spPr>
        <a:xfrm>
          <a:off x="8715375" y="9239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view="pageBreakPreview" topLeftCell="A22" zoomScale="60" zoomScaleNormal="100" workbookViewId="0">
      <selection activeCell="A11" sqref="A11:IV11"/>
    </sheetView>
  </sheetViews>
  <sheetFormatPr defaultRowHeight="15.75"/>
  <cols>
    <col min="1" max="1" width="12.7109375" style="47" customWidth="1"/>
    <col min="2" max="2" width="85.5703125" style="37" customWidth="1"/>
    <col min="3" max="3" width="16.7109375" style="6" customWidth="1"/>
    <col min="4" max="4" width="17.85546875" style="6" customWidth="1"/>
    <col min="5" max="5" width="16.42578125" style="9" customWidth="1"/>
    <col min="6" max="6" width="17.140625" style="9" customWidth="1"/>
    <col min="7" max="7" width="17.5703125" style="9" customWidth="1"/>
    <col min="8" max="8" width="8.85546875" style="8" customWidth="1"/>
  </cols>
  <sheetData>
    <row r="1" spans="1:9" ht="18.75">
      <c r="A1" s="46"/>
      <c r="E1" s="25" t="s">
        <v>0</v>
      </c>
      <c r="F1" s="25"/>
      <c r="G1" s="8"/>
    </row>
    <row r="2" spans="1:9" ht="18.75">
      <c r="A2" s="46"/>
      <c r="E2" s="25" t="s">
        <v>130</v>
      </c>
      <c r="F2" s="25"/>
      <c r="G2" s="8"/>
    </row>
    <row r="3" spans="1:9" ht="18.75">
      <c r="A3" s="46"/>
      <c r="E3" s="25" t="s">
        <v>97</v>
      </c>
      <c r="F3" s="25"/>
      <c r="G3" s="8"/>
    </row>
    <row r="4" spans="1:9" ht="18.75">
      <c r="A4" s="46"/>
      <c r="E4" s="25" t="s">
        <v>98</v>
      </c>
      <c r="F4" s="25"/>
      <c r="G4" s="25"/>
    </row>
    <row r="5" spans="1:9" ht="18.75">
      <c r="A5" s="41"/>
    </row>
    <row r="6" spans="1:9" ht="18.75">
      <c r="A6" s="116" t="s">
        <v>1</v>
      </c>
      <c r="B6" s="116"/>
      <c r="C6" s="116"/>
      <c r="D6" s="116"/>
      <c r="E6" s="116"/>
      <c r="F6" s="116"/>
      <c r="G6" s="116"/>
    </row>
    <row r="7" spans="1:9" ht="16.5">
      <c r="A7" s="123" t="s">
        <v>20</v>
      </c>
      <c r="B7" s="123"/>
    </row>
    <row r="8" spans="1:9">
      <c r="A8" s="77" t="s">
        <v>2</v>
      </c>
    </row>
    <row r="9" spans="1:9" ht="16.5" thickBot="1">
      <c r="G9" s="67" t="s">
        <v>3</v>
      </c>
    </row>
    <row r="10" spans="1:9" ht="60.75" customHeight="1" thickBot="1">
      <c r="A10" s="68" t="s">
        <v>4</v>
      </c>
      <c r="B10" s="69" t="s">
        <v>5</v>
      </c>
      <c r="C10" s="70" t="s">
        <v>123</v>
      </c>
      <c r="D10" s="70" t="s">
        <v>124</v>
      </c>
      <c r="E10" s="70" t="s">
        <v>125</v>
      </c>
      <c r="F10" s="70" t="s">
        <v>126</v>
      </c>
      <c r="G10" s="71" t="s">
        <v>127</v>
      </c>
    </row>
    <row r="11" spans="1:9" s="35" customFormat="1" ht="28.9" customHeight="1">
      <c r="A11" s="117" t="s">
        <v>6</v>
      </c>
      <c r="B11" s="118"/>
      <c r="C11" s="118"/>
      <c r="D11" s="118"/>
      <c r="E11" s="118"/>
      <c r="F11" s="118"/>
      <c r="G11" s="119"/>
      <c r="H11" s="6"/>
    </row>
    <row r="12" spans="1:9" s="15" customFormat="1" ht="15">
      <c r="A12" s="26" t="s">
        <v>8</v>
      </c>
      <c r="B12" s="99" t="s">
        <v>100</v>
      </c>
      <c r="C12" s="78">
        <f>C13+C32+C55</f>
        <v>511422032</v>
      </c>
      <c r="D12" s="78">
        <f>D13+D32+D55</f>
        <v>593974994</v>
      </c>
      <c r="E12" s="78">
        <f>E13+E32+E55</f>
        <v>651132200</v>
      </c>
      <c r="F12" s="78">
        <f>F13+F32+F55</f>
        <v>690589500</v>
      </c>
      <c r="G12" s="79">
        <f>G13+G32+G55</f>
        <v>744900600</v>
      </c>
      <c r="H12" s="63"/>
      <c r="I12" s="63"/>
    </row>
    <row r="13" spans="1:9" s="15" customFormat="1" ht="15">
      <c r="A13" s="26">
        <v>10000000</v>
      </c>
      <c r="B13" s="99" t="s">
        <v>7</v>
      </c>
      <c r="C13" s="78">
        <f>C14+C17+C20+C24</f>
        <v>503135299</v>
      </c>
      <c r="D13" s="78">
        <f>D14+D17+D20+D24</f>
        <v>585787994</v>
      </c>
      <c r="E13" s="78">
        <f>E14+E17+E20+E24</f>
        <v>642181200</v>
      </c>
      <c r="F13" s="78">
        <f>F14+F17+F20+F24</f>
        <v>681435000</v>
      </c>
      <c r="G13" s="79">
        <f>G14+G17+G20+G24</f>
        <v>735570600</v>
      </c>
    </row>
    <row r="14" spans="1:9" s="2" customFormat="1" ht="22.5" customHeight="1">
      <c r="A14" s="48">
        <v>11000000</v>
      </c>
      <c r="B14" s="109" t="s">
        <v>21</v>
      </c>
      <c r="C14" s="18">
        <f>C15+C16</f>
        <v>316368393</v>
      </c>
      <c r="D14" s="18">
        <f>D15+D16</f>
        <v>382136899</v>
      </c>
      <c r="E14" s="18">
        <f>E15+E16</f>
        <v>420054600</v>
      </c>
      <c r="F14" s="18">
        <f>F15+F16</f>
        <v>449700000</v>
      </c>
      <c r="G14" s="20">
        <f>G15+G16</f>
        <v>480250000</v>
      </c>
    </row>
    <row r="15" spans="1:9" s="2" customFormat="1" ht="16.899999999999999" customHeight="1">
      <c r="A15" s="48">
        <v>11010000</v>
      </c>
      <c r="B15" s="100" t="s">
        <v>22</v>
      </c>
      <c r="C15" s="18">
        <v>315140441</v>
      </c>
      <c r="D15" s="80">
        <v>376774699</v>
      </c>
      <c r="E15" s="80">
        <f>419700000-195400</f>
        <v>419504600</v>
      </c>
      <c r="F15" s="80">
        <v>449100000</v>
      </c>
      <c r="G15" s="81">
        <v>479600000</v>
      </c>
    </row>
    <row r="16" spans="1:9" s="2" customFormat="1" ht="16.899999999999999" customHeight="1">
      <c r="A16" s="48">
        <v>11020000</v>
      </c>
      <c r="B16" s="100" t="s">
        <v>23</v>
      </c>
      <c r="C16" s="17">
        <v>1227952</v>
      </c>
      <c r="D16" s="17">
        <v>5362200</v>
      </c>
      <c r="E16" s="17">
        <v>550000</v>
      </c>
      <c r="F16" s="17">
        <v>600000</v>
      </c>
      <c r="G16" s="82">
        <v>650000</v>
      </c>
    </row>
    <row r="17" spans="1:7" s="2" customFormat="1" ht="15" customHeight="1">
      <c r="A17" s="48">
        <v>13000000</v>
      </c>
      <c r="B17" s="100" t="s">
        <v>24</v>
      </c>
      <c r="C17" s="17">
        <f>C18+C19</f>
        <v>8398</v>
      </c>
      <c r="D17" s="17">
        <f>D18+D19</f>
        <v>10000</v>
      </c>
      <c r="E17" s="17">
        <v>10000</v>
      </c>
      <c r="F17" s="17">
        <v>10000</v>
      </c>
      <c r="G17" s="82">
        <v>10000</v>
      </c>
    </row>
    <row r="18" spans="1:7" s="2" customFormat="1" ht="16.899999999999999" customHeight="1">
      <c r="A18" s="48">
        <v>13020000</v>
      </c>
      <c r="B18" s="100" t="s">
        <v>25</v>
      </c>
      <c r="C18" s="17">
        <v>796</v>
      </c>
      <c r="D18" s="17"/>
      <c r="E18" s="17"/>
      <c r="F18" s="17"/>
      <c r="G18" s="82"/>
    </row>
    <row r="19" spans="1:7" s="2" customFormat="1" ht="16.5" customHeight="1">
      <c r="A19" s="48">
        <v>13030000</v>
      </c>
      <c r="B19" s="100" t="s">
        <v>91</v>
      </c>
      <c r="C19" s="17">
        <v>7602</v>
      </c>
      <c r="D19" s="17">
        <v>10000</v>
      </c>
      <c r="E19" s="17">
        <v>10000</v>
      </c>
      <c r="F19" s="17">
        <v>10000</v>
      </c>
      <c r="G19" s="82">
        <v>10000</v>
      </c>
    </row>
    <row r="20" spans="1:7" s="2" customFormat="1" ht="15">
      <c r="A20" s="48">
        <v>14000000</v>
      </c>
      <c r="B20" s="100" t="s">
        <v>26</v>
      </c>
      <c r="C20" s="18">
        <f>C21+C22+C23</f>
        <v>39550382</v>
      </c>
      <c r="D20" s="80">
        <f>D21+D22+D23</f>
        <v>42566095</v>
      </c>
      <c r="E20" s="80">
        <f>E21+E22+E23</f>
        <v>46070000</v>
      </c>
      <c r="F20" s="80">
        <f>F21+F22+F23</f>
        <v>48460000</v>
      </c>
      <c r="G20" s="81">
        <f>G21+G22+G23</f>
        <v>50850000</v>
      </c>
    </row>
    <row r="21" spans="1:7" s="2" customFormat="1" ht="19.149999999999999" customHeight="1">
      <c r="A21" s="49">
        <v>14020000</v>
      </c>
      <c r="B21" s="100" t="s">
        <v>27</v>
      </c>
      <c r="C21" s="17">
        <v>3569132</v>
      </c>
      <c r="D21" s="80">
        <v>3584195</v>
      </c>
      <c r="E21" s="80">
        <v>3820000</v>
      </c>
      <c r="F21" s="80">
        <v>4020000</v>
      </c>
      <c r="G21" s="81">
        <v>4220000</v>
      </c>
    </row>
    <row r="22" spans="1:7" s="2" customFormat="1" ht="29.45" customHeight="1">
      <c r="A22" s="49">
        <v>14030000</v>
      </c>
      <c r="B22" s="101" t="s">
        <v>28</v>
      </c>
      <c r="C22" s="17">
        <v>12475540</v>
      </c>
      <c r="D22" s="80">
        <v>12481900</v>
      </c>
      <c r="E22" s="80">
        <v>14000000</v>
      </c>
      <c r="F22" s="80">
        <v>14700000</v>
      </c>
      <c r="G22" s="81">
        <v>15430000</v>
      </c>
    </row>
    <row r="23" spans="1:7" s="2" customFormat="1" ht="29.25" customHeight="1">
      <c r="A23" s="48">
        <v>14040000</v>
      </c>
      <c r="B23" s="100" t="s">
        <v>29</v>
      </c>
      <c r="C23" s="17">
        <v>23505710</v>
      </c>
      <c r="D23" s="17">
        <v>26500000</v>
      </c>
      <c r="E23" s="17">
        <v>28250000</v>
      </c>
      <c r="F23" s="17">
        <v>29740000</v>
      </c>
      <c r="G23" s="82">
        <v>31200000</v>
      </c>
    </row>
    <row r="24" spans="1:7" s="2" customFormat="1" ht="30">
      <c r="A24" s="48">
        <v>18000000</v>
      </c>
      <c r="B24" s="100" t="s">
        <v>92</v>
      </c>
      <c r="C24" s="18">
        <f>C25+C29+C30+C31</f>
        <v>147208126</v>
      </c>
      <c r="D24" s="18">
        <f>D25+D29+D30+D31</f>
        <v>161075000</v>
      </c>
      <c r="E24" s="18">
        <f>E25+E29+E30+E31</f>
        <v>176046600</v>
      </c>
      <c r="F24" s="18">
        <f>F25+F29+F30+F31</f>
        <v>183265000</v>
      </c>
      <c r="G24" s="20">
        <f>G25+G29+G30+G31</f>
        <v>204460600</v>
      </c>
    </row>
    <row r="25" spans="1:7" s="2" customFormat="1" ht="17.45" customHeight="1">
      <c r="A25" s="48">
        <v>18010000</v>
      </c>
      <c r="B25" s="100" t="s">
        <v>30</v>
      </c>
      <c r="C25" s="80">
        <f>SUM(C26:C28)</f>
        <v>79887153</v>
      </c>
      <c r="D25" s="80">
        <f>SUM(D26:D28)</f>
        <v>86625000</v>
      </c>
      <c r="E25" s="80">
        <f>SUM(E26:E28)</f>
        <v>96420000</v>
      </c>
      <c r="F25" s="80">
        <f>SUM(F26:F28)</f>
        <v>98700000</v>
      </c>
      <c r="G25" s="81">
        <f>SUM(G26:G28)</f>
        <v>115429700</v>
      </c>
    </row>
    <row r="26" spans="1:7" s="2" customFormat="1" ht="32.450000000000003" hidden="1" customHeight="1">
      <c r="A26" s="50" t="s">
        <v>99</v>
      </c>
      <c r="B26" s="100" t="s">
        <v>75</v>
      </c>
      <c r="C26" s="17">
        <f>163958.47+1767710.51+3183594.18+7885600.51</f>
        <v>13000863.67</v>
      </c>
      <c r="D26" s="80">
        <f>170000+1900000+3400000+9030000</f>
        <v>14500000</v>
      </c>
      <c r="E26" s="80">
        <v>17540000</v>
      </c>
      <c r="F26" s="80">
        <v>19620000</v>
      </c>
      <c r="G26" s="81">
        <v>21840000</v>
      </c>
    </row>
    <row r="27" spans="1:7" s="2" customFormat="1" ht="32.450000000000003" hidden="1" customHeight="1">
      <c r="A27" s="51" t="s">
        <v>77</v>
      </c>
      <c r="B27" s="100" t="s">
        <v>76</v>
      </c>
      <c r="C27" s="17">
        <f>25330831.58+34089684.28+683278.47+6652075.49</f>
        <v>66755869.82</v>
      </c>
      <c r="D27" s="80">
        <f>26400000+38200000+700000+6700000</f>
        <v>72000000</v>
      </c>
      <c r="E27" s="80">
        <v>78800000</v>
      </c>
      <c r="F27" s="80">
        <v>79000000</v>
      </c>
      <c r="G27" s="81">
        <v>93509700</v>
      </c>
    </row>
    <row r="28" spans="1:7" s="2" customFormat="1" ht="30" hidden="1">
      <c r="A28" s="51" t="s">
        <v>80</v>
      </c>
      <c r="B28" s="100" t="s">
        <v>78</v>
      </c>
      <c r="C28" s="17">
        <f>36666.18+93753.33</f>
        <v>130419.51000000001</v>
      </c>
      <c r="D28" s="80">
        <f>50000+75000</f>
        <v>125000</v>
      </c>
      <c r="E28" s="80">
        <v>80000</v>
      </c>
      <c r="F28" s="80">
        <v>80000</v>
      </c>
      <c r="G28" s="81">
        <v>80000</v>
      </c>
    </row>
    <row r="29" spans="1:7" s="16" customFormat="1" ht="15">
      <c r="A29" s="48">
        <v>18020000</v>
      </c>
      <c r="B29" s="100" t="s">
        <v>31</v>
      </c>
      <c r="C29" s="17">
        <v>205551</v>
      </c>
      <c r="D29" s="80">
        <v>200000</v>
      </c>
      <c r="E29" s="80">
        <v>216600</v>
      </c>
      <c r="F29" s="80">
        <v>240300</v>
      </c>
      <c r="G29" s="81">
        <v>256900</v>
      </c>
    </row>
    <row r="30" spans="1:7" s="2" customFormat="1" ht="15">
      <c r="A30" s="48">
        <v>18030000</v>
      </c>
      <c r="B30" s="100" t="s">
        <v>32</v>
      </c>
      <c r="C30" s="18">
        <v>137261</v>
      </c>
      <c r="D30" s="80">
        <v>150000</v>
      </c>
      <c r="E30" s="80">
        <v>168000</v>
      </c>
      <c r="F30" s="80">
        <v>180000</v>
      </c>
      <c r="G30" s="81">
        <v>190000</v>
      </c>
    </row>
    <row r="31" spans="1:7" s="2" customFormat="1" ht="15">
      <c r="A31" s="48">
        <v>18050000</v>
      </c>
      <c r="B31" s="100" t="s">
        <v>33</v>
      </c>
      <c r="C31" s="18">
        <v>66978161</v>
      </c>
      <c r="D31" s="80">
        <v>74100000</v>
      </c>
      <c r="E31" s="80">
        <v>79242000</v>
      </c>
      <c r="F31" s="80">
        <v>84144700</v>
      </c>
      <c r="G31" s="81">
        <v>88584000</v>
      </c>
    </row>
    <row r="32" spans="1:7" s="15" customFormat="1" ht="16.5" customHeight="1">
      <c r="A32" s="26">
        <v>20000000</v>
      </c>
      <c r="B32" s="99" t="s">
        <v>67</v>
      </c>
      <c r="C32" s="78">
        <f>C33+C41+C49</f>
        <v>8285533</v>
      </c>
      <c r="D32" s="78">
        <f>D33+D41+D49</f>
        <v>8187000</v>
      </c>
      <c r="E32" s="78">
        <f>E33+E41+E49</f>
        <v>8951000</v>
      </c>
      <c r="F32" s="78">
        <f>F33+F41+F49</f>
        <v>9154500</v>
      </c>
      <c r="G32" s="79">
        <f>G33+G41+G49</f>
        <v>9330000</v>
      </c>
    </row>
    <row r="33" spans="1:7" s="16" customFormat="1" ht="18.75" customHeight="1">
      <c r="A33" s="48">
        <v>21000000</v>
      </c>
      <c r="B33" s="100" t="s">
        <v>36</v>
      </c>
      <c r="C33" s="18">
        <f>C34+C35+C36</f>
        <v>889765</v>
      </c>
      <c r="D33" s="18">
        <f>D34+D35+D36</f>
        <v>307000</v>
      </c>
      <c r="E33" s="18">
        <f>E34+E35+E36</f>
        <v>544000</v>
      </c>
      <c r="F33" s="18">
        <f>F34+F35+F36</f>
        <v>559500</v>
      </c>
      <c r="G33" s="20">
        <f>G34+G35+G36</f>
        <v>575000</v>
      </c>
    </row>
    <row r="34" spans="1:7" s="16" customFormat="1" ht="57.75" customHeight="1">
      <c r="A34" s="48">
        <v>21010000</v>
      </c>
      <c r="B34" s="102" t="s">
        <v>93</v>
      </c>
      <c r="C34" s="17">
        <v>40975</v>
      </c>
      <c r="D34" s="80">
        <v>27000</v>
      </c>
      <c r="E34" s="80">
        <v>18000</v>
      </c>
      <c r="F34" s="80">
        <v>18000</v>
      </c>
      <c r="G34" s="81">
        <v>18000</v>
      </c>
    </row>
    <row r="35" spans="1:7" s="16" customFormat="1" ht="15">
      <c r="A35" s="48">
        <v>21050000</v>
      </c>
      <c r="B35" s="100" t="s">
        <v>37</v>
      </c>
      <c r="C35" s="17">
        <v>141333</v>
      </c>
      <c r="D35" s="80"/>
      <c r="E35" s="80"/>
      <c r="F35" s="80"/>
      <c r="G35" s="81"/>
    </row>
    <row r="36" spans="1:7" s="16" customFormat="1" ht="15">
      <c r="A36" s="48">
        <v>21080000</v>
      </c>
      <c r="B36" s="100" t="s">
        <v>38</v>
      </c>
      <c r="C36" s="80">
        <f>C37+C38+C39+C40</f>
        <v>707457</v>
      </c>
      <c r="D36" s="80">
        <f>D37+D38+D39+D40</f>
        <v>280000</v>
      </c>
      <c r="E36" s="80">
        <f>E37+E38+E39+E40</f>
        <v>526000</v>
      </c>
      <c r="F36" s="80">
        <f>F37+F38+F39+F40</f>
        <v>541500</v>
      </c>
      <c r="G36" s="81">
        <f>G37+G38+G39+G40</f>
        <v>557000</v>
      </c>
    </row>
    <row r="37" spans="1:7" s="16" customFormat="1" ht="15" hidden="1">
      <c r="A37" s="48">
        <v>21080500</v>
      </c>
      <c r="B37" s="100" t="s">
        <v>38</v>
      </c>
      <c r="C37" s="17">
        <v>453828</v>
      </c>
      <c r="D37" s="80"/>
      <c r="E37" s="80"/>
      <c r="F37" s="80"/>
      <c r="G37" s="81"/>
    </row>
    <row r="38" spans="1:7" s="16" customFormat="1" ht="15" hidden="1">
      <c r="A38" s="48">
        <v>21081100</v>
      </c>
      <c r="B38" s="100" t="s">
        <v>39</v>
      </c>
      <c r="C38" s="17">
        <v>60629</v>
      </c>
      <c r="D38" s="80">
        <v>80000</v>
      </c>
      <c r="E38" s="80">
        <v>275000</v>
      </c>
      <c r="F38" s="80">
        <v>280000</v>
      </c>
      <c r="G38" s="81">
        <v>285000</v>
      </c>
    </row>
    <row r="39" spans="1:7" s="16" customFormat="1" ht="34.9" hidden="1" customHeight="1">
      <c r="A39" s="48">
        <v>21081500</v>
      </c>
      <c r="B39" s="100" t="s">
        <v>40</v>
      </c>
      <c r="C39" s="17">
        <v>193000</v>
      </c>
      <c r="D39" s="80">
        <v>200000</v>
      </c>
      <c r="E39" s="80">
        <v>220000</v>
      </c>
      <c r="F39" s="80">
        <v>230000</v>
      </c>
      <c r="G39" s="81">
        <v>240000</v>
      </c>
    </row>
    <row r="40" spans="1:7" s="16" customFormat="1" ht="57.6" hidden="1" customHeight="1">
      <c r="A40" s="48">
        <v>21082400</v>
      </c>
      <c r="B40" s="100" t="s">
        <v>79</v>
      </c>
      <c r="C40" s="17"/>
      <c r="D40" s="80"/>
      <c r="E40" s="80">
        <v>31000</v>
      </c>
      <c r="F40" s="80">
        <v>31500</v>
      </c>
      <c r="G40" s="81">
        <v>32000</v>
      </c>
    </row>
    <row r="41" spans="1:7" s="16" customFormat="1" ht="18" customHeight="1">
      <c r="A41" s="48">
        <v>22000000</v>
      </c>
      <c r="B41" s="100" t="s">
        <v>41</v>
      </c>
      <c r="C41" s="18">
        <f>C42+C47+C48</f>
        <v>5158178</v>
      </c>
      <c r="D41" s="80">
        <f>D42+D47+D48</f>
        <v>6080000</v>
      </c>
      <c r="E41" s="80">
        <f>E42+E47+E48</f>
        <v>6257000</v>
      </c>
      <c r="F41" s="80">
        <f>F42+F47+F48</f>
        <v>6395000</v>
      </c>
      <c r="G41" s="81">
        <f>G42+G47+G48</f>
        <v>6505000</v>
      </c>
    </row>
    <row r="42" spans="1:7" s="16" customFormat="1" ht="15">
      <c r="A42" s="48">
        <v>22010000</v>
      </c>
      <c r="B42" s="100" t="s">
        <v>42</v>
      </c>
      <c r="C42" s="18">
        <f>C43+C44+C45+C46</f>
        <v>3364188</v>
      </c>
      <c r="D42" s="80">
        <f>D43+D44+D45+D46</f>
        <v>4320000</v>
      </c>
      <c r="E42" s="80">
        <f>E43+E44+E45+E46</f>
        <v>4485000</v>
      </c>
      <c r="F42" s="80">
        <f>F43+F44+F45+F46</f>
        <v>4590000</v>
      </c>
      <c r="G42" s="81">
        <f>G43+G44+G45+G46</f>
        <v>4665000</v>
      </c>
    </row>
    <row r="43" spans="1:7" s="2" customFormat="1" ht="49.9" hidden="1" customHeight="1">
      <c r="A43" s="48">
        <v>22010200</v>
      </c>
      <c r="B43" s="100" t="s">
        <v>43</v>
      </c>
      <c r="C43" s="17">
        <v>38677</v>
      </c>
      <c r="D43" s="80"/>
      <c r="E43" s="80"/>
      <c r="F43" s="80"/>
      <c r="G43" s="81"/>
    </row>
    <row r="44" spans="1:7" s="2" customFormat="1" ht="30" hidden="1">
      <c r="A44" s="48">
        <v>22010300</v>
      </c>
      <c r="B44" s="100" t="s">
        <v>44</v>
      </c>
      <c r="C44" s="17">
        <v>95144</v>
      </c>
      <c r="D44" s="80">
        <v>100000</v>
      </c>
      <c r="E44" s="80">
        <v>185000</v>
      </c>
      <c r="F44" s="80">
        <v>190000</v>
      </c>
      <c r="G44" s="81">
        <v>195000</v>
      </c>
    </row>
    <row r="45" spans="1:7" s="2" customFormat="1" ht="27" hidden="1" customHeight="1">
      <c r="A45" s="48">
        <v>22012500</v>
      </c>
      <c r="B45" s="101" t="s">
        <v>45</v>
      </c>
      <c r="C45" s="17">
        <v>3055963</v>
      </c>
      <c r="D45" s="80">
        <v>4050000</v>
      </c>
      <c r="E45" s="80">
        <v>4100000</v>
      </c>
      <c r="F45" s="80">
        <v>4150000</v>
      </c>
      <c r="G45" s="81">
        <v>4200000</v>
      </c>
    </row>
    <row r="46" spans="1:7" s="2" customFormat="1" ht="29.45" hidden="1" customHeight="1">
      <c r="A46" s="48">
        <v>22012600</v>
      </c>
      <c r="B46" s="101" t="s">
        <v>46</v>
      </c>
      <c r="C46" s="17">
        <v>174404</v>
      </c>
      <c r="D46" s="80">
        <v>170000</v>
      </c>
      <c r="E46" s="80">
        <v>200000</v>
      </c>
      <c r="F46" s="80">
        <v>250000</v>
      </c>
      <c r="G46" s="81">
        <v>270000</v>
      </c>
    </row>
    <row r="47" spans="1:7" s="2" customFormat="1" ht="29.25" customHeight="1">
      <c r="A47" s="48">
        <v>22080000</v>
      </c>
      <c r="B47" s="100" t="s">
        <v>47</v>
      </c>
      <c r="C47" s="17">
        <v>935022</v>
      </c>
      <c r="D47" s="80">
        <v>850000</v>
      </c>
      <c r="E47" s="80">
        <v>852000</v>
      </c>
      <c r="F47" s="80">
        <v>855000</v>
      </c>
      <c r="G47" s="81">
        <v>860000</v>
      </c>
    </row>
    <row r="48" spans="1:7" s="2" customFormat="1" ht="15">
      <c r="A48" s="48">
        <v>22090000</v>
      </c>
      <c r="B48" s="100" t="s">
        <v>48</v>
      </c>
      <c r="C48" s="18">
        <v>858968</v>
      </c>
      <c r="D48" s="18">
        <v>910000</v>
      </c>
      <c r="E48" s="18">
        <v>920000</v>
      </c>
      <c r="F48" s="18">
        <v>950000</v>
      </c>
      <c r="G48" s="20">
        <v>980000</v>
      </c>
    </row>
    <row r="49" spans="1:7" s="2" customFormat="1" ht="15">
      <c r="A49" s="48">
        <v>24000000</v>
      </c>
      <c r="B49" s="100" t="s">
        <v>49</v>
      </c>
      <c r="C49" s="18">
        <f>C50+C51</f>
        <v>2237590</v>
      </c>
      <c r="D49" s="80">
        <f>D50+D51</f>
        <v>1800000</v>
      </c>
      <c r="E49" s="80">
        <f>E50+E51</f>
        <v>2150000</v>
      </c>
      <c r="F49" s="80">
        <f>F50+F51</f>
        <v>2200000</v>
      </c>
      <c r="G49" s="81">
        <f>G50+G51</f>
        <v>2250000</v>
      </c>
    </row>
    <row r="50" spans="1:7" s="2" customFormat="1" ht="28.5" customHeight="1">
      <c r="A50" s="48">
        <v>24030000</v>
      </c>
      <c r="B50" s="100" t="s">
        <v>50</v>
      </c>
      <c r="C50" s="17">
        <v>26696</v>
      </c>
      <c r="D50" s="80"/>
      <c r="E50" s="80"/>
      <c r="F50" s="80"/>
      <c r="G50" s="81"/>
    </row>
    <row r="51" spans="1:7" s="2" customFormat="1" ht="15">
      <c r="A51" s="48">
        <v>24060000</v>
      </c>
      <c r="B51" s="100" t="s">
        <v>51</v>
      </c>
      <c r="C51" s="18">
        <f>SUM(C52:C54)</f>
        <v>2210894</v>
      </c>
      <c r="D51" s="18">
        <f>SUM(D52:D54)</f>
        <v>1800000</v>
      </c>
      <c r="E51" s="18">
        <f>SUM(E52:E54)</f>
        <v>2150000</v>
      </c>
      <c r="F51" s="18">
        <f>SUM(F52:F54)</f>
        <v>2200000</v>
      </c>
      <c r="G51" s="20">
        <f>SUM(G52:G54)</f>
        <v>2250000</v>
      </c>
    </row>
    <row r="52" spans="1:7" s="2" customFormat="1" ht="15" hidden="1">
      <c r="A52" s="48">
        <v>24060300</v>
      </c>
      <c r="B52" s="100" t="s">
        <v>51</v>
      </c>
      <c r="C52" s="18">
        <v>1889388</v>
      </c>
      <c r="D52" s="80">
        <v>1800000</v>
      </c>
      <c r="E52" s="80">
        <v>2150000</v>
      </c>
      <c r="F52" s="80">
        <v>2200000</v>
      </c>
      <c r="G52" s="81">
        <v>2250000</v>
      </c>
    </row>
    <row r="53" spans="1:7" s="2" customFormat="1" ht="20.45" hidden="1" customHeight="1">
      <c r="A53" s="48">
        <v>24060600</v>
      </c>
      <c r="B53" s="100" t="s">
        <v>52</v>
      </c>
      <c r="C53" s="17">
        <v>226936</v>
      </c>
      <c r="D53" s="80"/>
      <c r="E53" s="80"/>
      <c r="F53" s="80"/>
      <c r="G53" s="81"/>
    </row>
    <row r="54" spans="1:7" ht="90" hidden="1">
      <c r="A54" s="48">
        <v>24062200</v>
      </c>
      <c r="B54" s="103" t="s">
        <v>53</v>
      </c>
      <c r="C54" s="83">
        <v>94570</v>
      </c>
      <c r="D54" s="84"/>
      <c r="E54" s="85"/>
      <c r="F54" s="85"/>
      <c r="G54" s="86"/>
    </row>
    <row r="55" spans="1:7" s="15" customFormat="1" ht="15">
      <c r="A55" s="53">
        <v>30000000</v>
      </c>
      <c r="B55" s="104" t="s">
        <v>68</v>
      </c>
      <c r="C55" s="78">
        <f>C56</f>
        <v>1200</v>
      </c>
      <c r="D55" s="78"/>
      <c r="E55" s="78"/>
      <c r="F55" s="78"/>
      <c r="G55" s="79"/>
    </row>
    <row r="56" spans="1:7" s="2" customFormat="1" ht="18" customHeight="1">
      <c r="A56" s="48">
        <v>31000000</v>
      </c>
      <c r="B56" s="100" t="s">
        <v>69</v>
      </c>
      <c r="C56" s="18">
        <f>C57</f>
        <v>1200</v>
      </c>
      <c r="D56" s="18"/>
      <c r="E56" s="18"/>
      <c r="F56" s="18"/>
      <c r="G56" s="20"/>
    </row>
    <row r="57" spans="1:7" s="2" customFormat="1" ht="44.25" customHeight="1">
      <c r="A57" s="54">
        <v>31010000</v>
      </c>
      <c r="B57" s="100" t="s">
        <v>70</v>
      </c>
      <c r="C57" s="18">
        <v>1200</v>
      </c>
      <c r="D57" s="18"/>
      <c r="E57" s="18"/>
      <c r="F57" s="18"/>
      <c r="G57" s="20"/>
    </row>
    <row r="58" spans="1:7" s="15" customFormat="1" ht="15">
      <c r="A58" s="26" t="s">
        <v>8</v>
      </c>
      <c r="B58" s="99" t="s">
        <v>101</v>
      </c>
      <c r="C58" s="78">
        <f>C59+C62+C81+C86</f>
        <v>20009033</v>
      </c>
      <c r="D58" s="78">
        <f>D59+D62+D81+D86</f>
        <v>18706792</v>
      </c>
      <c r="E58" s="78">
        <f>E59+E62+E81+E86</f>
        <v>30607694</v>
      </c>
      <c r="F58" s="78">
        <f>F59+F62+F81+F86</f>
        <v>32893328</v>
      </c>
      <c r="G58" s="79">
        <f>G59+G62+G81+G86</f>
        <v>35446568</v>
      </c>
    </row>
    <row r="59" spans="1:7" s="15" customFormat="1" ht="15">
      <c r="A59" s="26">
        <v>10000000</v>
      </c>
      <c r="B59" s="99" t="s">
        <v>7</v>
      </c>
      <c r="C59" s="78">
        <f t="shared" ref="C59:G60" si="0">C60</f>
        <v>810679</v>
      </c>
      <c r="D59" s="78">
        <f t="shared" si="0"/>
        <v>550000</v>
      </c>
      <c r="E59" s="78">
        <f t="shared" si="0"/>
        <v>575000</v>
      </c>
      <c r="F59" s="78">
        <f t="shared" si="0"/>
        <v>577500</v>
      </c>
      <c r="G59" s="79">
        <f t="shared" si="0"/>
        <v>580000</v>
      </c>
    </row>
    <row r="60" spans="1:7" s="16" customFormat="1" ht="15">
      <c r="A60" s="52">
        <v>19000000</v>
      </c>
      <c r="B60" s="105" t="s">
        <v>34</v>
      </c>
      <c r="C60" s="18">
        <f t="shared" si="0"/>
        <v>810679</v>
      </c>
      <c r="D60" s="80">
        <f t="shared" si="0"/>
        <v>550000</v>
      </c>
      <c r="E60" s="80">
        <f t="shared" si="0"/>
        <v>575000</v>
      </c>
      <c r="F60" s="80">
        <f t="shared" si="0"/>
        <v>577500</v>
      </c>
      <c r="G60" s="81">
        <f t="shared" si="0"/>
        <v>580000</v>
      </c>
    </row>
    <row r="61" spans="1:7" s="16" customFormat="1" ht="16.899999999999999" customHeight="1">
      <c r="A61" s="52">
        <v>19010000</v>
      </c>
      <c r="B61" s="105" t="s">
        <v>35</v>
      </c>
      <c r="C61" s="18">
        <v>810679</v>
      </c>
      <c r="D61" s="80">
        <v>550000</v>
      </c>
      <c r="E61" s="80">
        <v>575000</v>
      </c>
      <c r="F61" s="80">
        <v>577500</v>
      </c>
      <c r="G61" s="81">
        <v>580000</v>
      </c>
    </row>
    <row r="62" spans="1:7" s="15" customFormat="1" ht="15">
      <c r="A62" s="26">
        <v>20000000</v>
      </c>
      <c r="B62" s="99" t="s">
        <v>67</v>
      </c>
      <c r="C62" s="78">
        <f>C66+C68+C72</f>
        <v>16104170</v>
      </c>
      <c r="D62" s="78">
        <f>D66+D68+D72</f>
        <v>15756792</v>
      </c>
      <c r="E62" s="78">
        <f>E66+E68+E72</f>
        <v>27652694</v>
      </c>
      <c r="F62" s="78">
        <f>F66+F68+F72</f>
        <v>30065828</v>
      </c>
      <c r="G62" s="79">
        <f>G66+G68+G72</f>
        <v>32616568</v>
      </c>
    </row>
    <row r="63" spans="1:7" s="2" customFormat="1" ht="15" hidden="1">
      <c r="A63" s="48">
        <v>24060300</v>
      </c>
      <c r="B63" s="100" t="s">
        <v>38</v>
      </c>
      <c r="C63" s="17">
        <v>1889387.79</v>
      </c>
      <c r="D63" s="80">
        <v>1800000</v>
      </c>
      <c r="E63" s="80">
        <v>2150000</v>
      </c>
      <c r="F63" s="80">
        <v>2200000</v>
      </c>
      <c r="G63" s="81">
        <v>2250000</v>
      </c>
    </row>
    <row r="64" spans="1:7" s="2" customFormat="1" ht="15" hidden="1">
      <c r="A64" s="48">
        <v>24060600</v>
      </c>
      <c r="B64" s="106" t="s">
        <v>52</v>
      </c>
      <c r="C64" s="17">
        <v>226936.28</v>
      </c>
      <c r="D64" s="80"/>
      <c r="E64" s="80"/>
      <c r="F64" s="80"/>
      <c r="G64" s="81"/>
    </row>
    <row r="65" spans="1:7" s="2" customFormat="1" ht="100.9" hidden="1" customHeight="1">
      <c r="A65" s="48">
        <v>24062200</v>
      </c>
      <c r="B65" s="107" t="s">
        <v>53</v>
      </c>
      <c r="C65" s="17">
        <v>94570.01</v>
      </c>
      <c r="D65" s="18"/>
      <c r="E65" s="18"/>
      <c r="F65" s="18"/>
      <c r="G65" s="20"/>
    </row>
    <row r="66" spans="1:7" s="2" customFormat="1" ht="15">
      <c r="A66" s="52">
        <v>21000000</v>
      </c>
      <c r="B66" s="105" t="s">
        <v>54</v>
      </c>
      <c r="C66" s="18">
        <f>C67</f>
        <v>5479</v>
      </c>
      <c r="D66" s="18"/>
      <c r="E66" s="18"/>
      <c r="F66" s="18"/>
      <c r="G66" s="20"/>
    </row>
    <row r="67" spans="1:7" s="2" customFormat="1" ht="30">
      <c r="A67" s="52">
        <v>21110000</v>
      </c>
      <c r="B67" s="105" t="s">
        <v>55</v>
      </c>
      <c r="C67" s="19">
        <v>5479</v>
      </c>
      <c r="D67" s="18"/>
      <c r="E67" s="18"/>
      <c r="F67" s="18"/>
      <c r="G67" s="20"/>
    </row>
    <row r="68" spans="1:7" s="2" customFormat="1" ht="15">
      <c r="A68" s="52">
        <v>24000000</v>
      </c>
      <c r="B68" s="108" t="s">
        <v>49</v>
      </c>
      <c r="C68" s="18">
        <f>C69+C71</f>
        <v>270687</v>
      </c>
      <c r="D68" s="18">
        <f>D69+D71</f>
        <v>80000</v>
      </c>
      <c r="E68" s="18">
        <f>E69+E71</f>
        <v>80000</v>
      </c>
      <c r="F68" s="18">
        <f>F69+F71</f>
        <v>80000</v>
      </c>
      <c r="G68" s="20">
        <f>G69+G71</f>
        <v>80000</v>
      </c>
    </row>
    <row r="69" spans="1:7" s="2" customFormat="1" ht="15">
      <c r="A69" s="52">
        <v>24060000</v>
      </c>
      <c r="B69" s="105" t="s">
        <v>51</v>
      </c>
      <c r="C69" s="18">
        <f>C70</f>
        <v>70052</v>
      </c>
      <c r="D69" s="18">
        <f>+D70</f>
        <v>80000</v>
      </c>
      <c r="E69" s="18">
        <f>+E70</f>
        <v>80000</v>
      </c>
      <c r="F69" s="18">
        <f>+F70</f>
        <v>80000</v>
      </c>
      <c r="G69" s="20">
        <f>+G70</f>
        <v>80000</v>
      </c>
    </row>
    <row r="70" spans="1:7" s="2" customFormat="1" ht="43.15" hidden="1" customHeight="1">
      <c r="A70" s="52">
        <v>24062100</v>
      </c>
      <c r="B70" s="108" t="s">
        <v>56</v>
      </c>
      <c r="C70" s="19">
        <v>70052</v>
      </c>
      <c r="D70" s="18">
        <v>80000</v>
      </c>
      <c r="E70" s="18">
        <v>80000</v>
      </c>
      <c r="F70" s="18">
        <v>80000</v>
      </c>
      <c r="G70" s="20">
        <v>80000</v>
      </c>
    </row>
    <row r="71" spans="1:7" s="2" customFormat="1" ht="26.25" customHeight="1">
      <c r="A71" s="52">
        <v>24170000</v>
      </c>
      <c r="B71" s="110" t="s">
        <v>57</v>
      </c>
      <c r="C71" s="19">
        <v>200635</v>
      </c>
      <c r="D71" s="18"/>
      <c r="E71" s="18"/>
      <c r="F71" s="18"/>
      <c r="G71" s="20"/>
    </row>
    <row r="72" spans="1:7" s="2" customFormat="1" ht="17.25" customHeight="1">
      <c r="A72" s="52">
        <v>25000000</v>
      </c>
      <c r="B72" s="108" t="s">
        <v>58</v>
      </c>
      <c r="C72" s="18">
        <f>C73+C78</f>
        <v>15828004</v>
      </c>
      <c r="D72" s="18">
        <f>D73+D78</f>
        <v>15676792</v>
      </c>
      <c r="E72" s="18">
        <f>E73+E78</f>
        <v>27572694</v>
      </c>
      <c r="F72" s="18">
        <f>F73+F78</f>
        <v>29985828</v>
      </c>
      <c r="G72" s="20">
        <f>G73+G78</f>
        <v>32536568</v>
      </c>
    </row>
    <row r="73" spans="1:7" s="2" customFormat="1" ht="27" customHeight="1">
      <c r="A73" s="52">
        <v>25010000</v>
      </c>
      <c r="B73" s="108" t="s">
        <v>59</v>
      </c>
      <c r="C73" s="18">
        <f>SUM(C74:C77)</f>
        <v>7392495</v>
      </c>
      <c r="D73" s="18">
        <f>SUM(D74:D77)</f>
        <v>15676792</v>
      </c>
      <c r="E73" s="18">
        <v>27572694</v>
      </c>
      <c r="F73" s="18">
        <v>29985828</v>
      </c>
      <c r="G73" s="20">
        <v>32536568</v>
      </c>
    </row>
    <row r="74" spans="1:7" s="2" customFormat="1" ht="15" hidden="1">
      <c r="A74" s="52">
        <v>25010100</v>
      </c>
      <c r="B74" s="108" t="s">
        <v>60</v>
      </c>
      <c r="C74" s="19">
        <v>6960987</v>
      </c>
      <c r="D74" s="18">
        <v>15676792</v>
      </c>
      <c r="E74" s="18"/>
      <c r="F74" s="18"/>
      <c r="G74" s="20"/>
    </row>
    <row r="75" spans="1:7" s="2" customFormat="1" ht="15" hidden="1">
      <c r="A75" s="52">
        <v>25010200</v>
      </c>
      <c r="B75" s="108" t="s">
        <v>61</v>
      </c>
      <c r="C75" s="19">
        <v>4704</v>
      </c>
      <c r="D75" s="18"/>
      <c r="E75" s="18"/>
      <c r="F75" s="18"/>
      <c r="G75" s="20"/>
    </row>
    <row r="76" spans="1:7" s="2" customFormat="1" ht="30" hidden="1">
      <c r="A76" s="52">
        <v>25010300</v>
      </c>
      <c r="B76" s="108" t="s">
        <v>62</v>
      </c>
      <c r="C76" s="19">
        <v>240176</v>
      </c>
      <c r="D76" s="18"/>
      <c r="E76" s="18"/>
      <c r="F76" s="18"/>
      <c r="G76" s="20"/>
    </row>
    <row r="77" spans="1:7" s="2" customFormat="1" ht="30" hidden="1">
      <c r="A77" s="52">
        <v>25010400</v>
      </c>
      <c r="B77" s="108" t="s">
        <v>63</v>
      </c>
      <c r="C77" s="19">
        <v>186628</v>
      </c>
      <c r="D77" s="18"/>
      <c r="E77" s="18"/>
      <c r="F77" s="18"/>
      <c r="G77" s="20"/>
    </row>
    <row r="78" spans="1:7" s="2" customFormat="1" ht="15">
      <c r="A78" s="52">
        <v>25020000</v>
      </c>
      <c r="B78" s="108" t="s">
        <v>64</v>
      </c>
      <c r="C78" s="18">
        <f>SUM(C79:C80)</f>
        <v>8435509</v>
      </c>
      <c r="D78" s="18"/>
      <c r="E78" s="18"/>
      <c r="F78" s="18"/>
      <c r="G78" s="20"/>
    </row>
    <row r="79" spans="1:7" s="2" customFormat="1" ht="15" hidden="1">
      <c r="A79" s="52">
        <v>25020100</v>
      </c>
      <c r="B79" s="108" t="s">
        <v>65</v>
      </c>
      <c r="C79" s="19">
        <v>4021584</v>
      </c>
      <c r="D79" s="18"/>
      <c r="E79" s="18"/>
      <c r="F79" s="18"/>
      <c r="G79" s="20"/>
    </row>
    <row r="80" spans="1:7" s="2" customFormat="1" ht="60" hidden="1">
      <c r="A80" s="52">
        <v>25020200</v>
      </c>
      <c r="B80" s="108" t="s">
        <v>66</v>
      </c>
      <c r="C80" s="19">
        <v>4413925</v>
      </c>
      <c r="D80" s="18"/>
      <c r="E80" s="18"/>
      <c r="F80" s="18"/>
      <c r="G80" s="20"/>
    </row>
    <row r="81" spans="1:8" s="15" customFormat="1" ht="15">
      <c r="A81" s="53">
        <v>30000000</v>
      </c>
      <c r="B81" s="104" t="s">
        <v>68</v>
      </c>
      <c r="C81" s="78">
        <f>C82+C84</f>
        <v>581624</v>
      </c>
      <c r="D81" s="78">
        <f>D82+D84</f>
        <v>350000</v>
      </c>
      <c r="E81" s="78">
        <f>E82+E84</f>
        <v>280000</v>
      </c>
      <c r="F81" s="78">
        <f>F82+F84</f>
        <v>150000</v>
      </c>
      <c r="G81" s="79">
        <f>G82+G84</f>
        <v>150000</v>
      </c>
    </row>
    <row r="82" spans="1:8" s="2" customFormat="1" ht="15">
      <c r="A82" s="52">
        <v>31000000</v>
      </c>
      <c r="B82" s="108" t="s">
        <v>69</v>
      </c>
      <c r="C82" s="18">
        <f>C83</f>
        <v>215469</v>
      </c>
      <c r="D82" s="18">
        <f>D83</f>
        <v>100000</v>
      </c>
      <c r="E82" s="18">
        <f>E83</f>
        <v>100000</v>
      </c>
      <c r="F82" s="18">
        <f>F83</f>
        <v>100000</v>
      </c>
      <c r="G82" s="20">
        <f>G83</f>
        <v>100000</v>
      </c>
    </row>
    <row r="83" spans="1:8" s="2" customFormat="1" ht="30">
      <c r="A83" s="52">
        <v>31030000</v>
      </c>
      <c r="B83" s="108" t="s">
        <v>71</v>
      </c>
      <c r="C83" s="19">
        <v>215469</v>
      </c>
      <c r="D83" s="19">
        <v>100000</v>
      </c>
      <c r="E83" s="19">
        <v>100000</v>
      </c>
      <c r="F83" s="19">
        <v>100000</v>
      </c>
      <c r="G83" s="87">
        <v>100000</v>
      </c>
    </row>
    <row r="84" spans="1:8" s="2" customFormat="1" ht="15">
      <c r="A84" s="52">
        <v>33000000</v>
      </c>
      <c r="B84" s="108" t="s">
        <v>72</v>
      </c>
      <c r="C84" s="18">
        <f>C85</f>
        <v>366155</v>
      </c>
      <c r="D84" s="18">
        <f>D85</f>
        <v>250000</v>
      </c>
      <c r="E84" s="18">
        <f>E85</f>
        <v>180000</v>
      </c>
      <c r="F84" s="18">
        <f>F85</f>
        <v>50000</v>
      </c>
      <c r="G84" s="20">
        <f>G85</f>
        <v>50000</v>
      </c>
    </row>
    <row r="85" spans="1:8" s="2" customFormat="1" ht="15">
      <c r="A85" s="52">
        <v>33010000</v>
      </c>
      <c r="B85" s="108" t="s">
        <v>73</v>
      </c>
      <c r="C85" s="19">
        <v>366155</v>
      </c>
      <c r="D85" s="18">
        <v>250000</v>
      </c>
      <c r="E85" s="18">
        <v>180000</v>
      </c>
      <c r="F85" s="18">
        <v>50000</v>
      </c>
      <c r="G85" s="20">
        <v>50000</v>
      </c>
    </row>
    <row r="86" spans="1:8" s="15" customFormat="1" ht="15">
      <c r="A86" s="26">
        <v>50000000</v>
      </c>
      <c r="B86" s="99" t="s">
        <v>11</v>
      </c>
      <c r="C86" s="78">
        <f>C87</f>
        <v>2512560</v>
      </c>
      <c r="D86" s="78">
        <f>D87</f>
        <v>2050000</v>
      </c>
      <c r="E86" s="78">
        <f>E87</f>
        <v>2100000</v>
      </c>
      <c r="F86" s="78">
        <f>F87</f>
        <v>2100000</v>
      </c>
      <c r="G86" s="79">
        <f>G87</f>
        <v>2100000</v>
      </c>
    </row>
    <row r="87" spans="1:8" s="2" customFormat="1" ht="33" customHeight="1">
      <c r="A87" s="52">
        <v>50110000</v>
      </c>
      <c r="B87" s="110" t="s">
        <v>74</v>
      </c>
      <c r="C87" s="19">
        <v>2512560</v>
      </c>
      <c r="D87" s="19">
        <v>2050000</v>
      </c>
      <c r="E87" s="19">
        <v>2100000</v>
      </c>
      <c r="F87" s="19">
        <v>2100000</v>
      </c>
      <c r="G87" s="87">
        <v>2100000</v>
      </c>
    </row>
    <row r="88" spans="1:8" s="32" customFormat="1" ht="22.9" customHeight="1">
      <c r="A88" s="31" t="s">
        <v>8</v>
      </c>
      <c r="B88" s="66" t="s">
        <v>12</v>
      </c>
      <c r="C88" s="78">
        <f>C89+C90</f>
        <v>531431065</v>
      </c>
      <c r="D88" s="78">
        <f>D89+D90</f>
        <v>612681786</v>
      </c>
      <c r="E88" s="78">
        <f>E89+E90</f>
        <v>681739894</v>
      </c>
      <c r="F88" s="78">
        <f>F89+F90</f>
        <v>723482828</v>
      </c>
      <c r="G88" s="79">
        <f>G89+G90</f>
        <v>780347168</v>
      </c>
    </row>
    <row r="89" spans="1:8" s="32" customFormat="1" ht="17.45" customHeight="1">
      <c r="A89" s="31" t="s">
        <v>8</v>
      </c>
      <c r="B89" s="66" t="s">
        <v>9</v>
      </c>
      <c r="C89" s="78">
        <f>C13+C32+C55</f>
        <v>511422032</v>
      </c>
      <c r="D89" s="78">
        <f>D13+D32+D55</f>
        <v>593974994</v>
      </c>
      <c r="E89" s="78">
        <f>E13+E32+E55</f>
        <v>651132200</v>
      </c>
      <c r="F89" s="78">
        <f>F13+F32+F55</f>
        <v>690589500</v>
      </c>
      <c r="G89" s="79">
        <f>G13+G32+G55</f>
        <v>744900600</v>
      </c>
    </row>
    <row r="90" spans="1:8" s="32" customFormat="1" ht="21" customHeight="1">
      <c r="A90" s="31" t="s">
        <v>8</v>
      </c>
      <c r="B90" s="66" t="s">
        <v>10</v>
      </c>
      <c r="C90" s="78">
        <f>C59+C62+C81+C86</f>
        <v>20009033</v>
      </c>
      <c r="D90" s="78">
        <f>D59+D62+D81+D86</f>
        <v>18706792</v>
      </c>
      <c r="E90" s="78">
        <f>E59+E62+E81+E86</f>
        <v>30607694</v>
      </c>
      <c r="F90" s="78">
        <f>F59+F62+F81+F86</f>
        <v>32893328</v>
      </c>
      <c r="G90" s="79">
        <f>G59+G62+G81+G86</f>
        <v>35446568</v>
      </c>
    </row>
    <row r="91" spans="1:8" s="30" customFormat="1" ht="24.6" customHeight="1">
      <c r="A91" s="120" t="s">
        <v>13</v>
      </c>
      <c r="B91" s="121"/>
      <c r="C91" s="121"/>
      <c r="D91" s="121"/>
      <c r="E91" s="121"/>
      <c r="F91" s="121"/>
      <c r="G91" s="122"/>
    </row>
    <row r="92" spans="1:8" s="62" customFormat="1" ht="24.6" customHeight="1">
      <c r="A92" s="58" t="s">
        <v>8</v>
      </c>
      <c r="B92" s="59" t="s">
        <v>100</v>
      </c>
      <c r="C92" s="88">
        <f>C93+C96</f>
        <v>209073652</v>
      </c>
      <c r="D92" s="88">
        <f>D93+D96</f>
        <v>231344000</v>
      </c>
      <c r="E92" s="88">
        <f>E93+E96</f>
        <v>256526600</v>
      </c>
      <c r="F92" s="88">
        <f>F93+F96</f>
        <v>280386600</v>
      </c>
      <c r="G92" s="89">
        <f>G93+G96</f>
        <v>285470600</v>
      </c>
    </row>
    <row r="93" spans="1:8" s="15" customFormat="1" ht="15">
      <c r="A93" s="26">
        <v>41020000</v>
      </c>
      <c r="B93" s="27" t="s">
        <v>94</v>
      </c>
      <c r="C93" s="78">
        <f>C94+C95</f>
        <v>14641200</v>
      </c>
      <c r="D93" s="90">
        <f>D94+D95</f>
        <v>14344300</v>
      </c>
      <c r="E93" s="90">
        <f>E94+E95</f>
        <v>23638600</v>
      </c>
      <c r="F93" s="90">
        <f>F94+F95</f>
        <v>25317300</v>
      </c>
      <c r="G93" s="91">
        <f>G94+G95</f>
        <v>12995500</v>
      </c>
      <c r="H93" s="21"/>
    </row>
    <row r="94" spans="1:8" s="2" customFormat="1" ht="15">
      <c r="A94" s="42">
        <v>41020100</v>
      </c>
      <c r="B94" s="98" t="s">
        <v>106</v>
      </c>
      <c r="C94" s="18"/>
      <c r="D94" s="18"/>
      <c r="E94" s="18">
        <v>9328900</v>
      </c>
      <c r="F94" s="18">
        <v>11007600</v>
      </c>
      <c r="G94" s="20">
        <v>12995500</v>
      </c>
      <c r="H94" s="22"/>
    </row>
    <row r="95" spans="1:8" s="2" customFormat="1" ht="44.25" customHeight="1">
      <c r="A95" s="42">
        <v>41021000</v>
      </c>
      <c r="B95" s="98" t="s">
        <v>102</v>
      </c>
      <c r="C95" s="18">
        <v>14641200</v>
      </c>
      <c r="D95" s="18">
        <v>14344300</v>
      </c>
      <c r="E95" s="18">
        <v>14309700</v>
      </c>
      <c r="F95" s="18">
        <v>14309700</v>
      </c>
      <c r="G95" s="20"/>
      <c r="H95" s="22"/>
    </row>
    <row r="96" spans="1:8" s="15" customFormat="1" ht="18" customHeight="1">
      <c r="A96" s="26">
        <v>41030000</v>
      </c>
      <c r="B96" s="99" t="s">
        <v>95</v>
      </c>
      <c r="C96" s="78">
        <f>SUM(C97:C100)</f>
        <v>194432452</v>
      </c>
      <c r="D96" s="78">
        <f>SUM(D97:D100)</f>
        <v>216999700</v>
      </c>
      <c r="E96" s="78">
        <f>SUM(E97:E100)</f>
        <v>232888000</v>
      </c>
      <c r="F96" s="78">
        <f>SUM(F97:F100)</f>
        <v>255069300</v>
      </c>
      <c r="G96" s="79">
        <f>SUM(G97:G100)</f>
        <v>272475100</v>
      </c>
      <c r="H96" s="21"/>
    </row>
    <row r="97" spans="1:8" s="2" customFormat="1" ht="18" customHeight="1">
      <c r="A97" s="48">
        <v>41033900</v>
      </c>
      <c r="B97" s="98" t="s">
        <v>103</v>
      </c>
      <c r="C97" s="18">
        <v>167179900</v>
      </c>
      <c r="D97" s="92">
        <v>213390500</v>
      </c>
      <c r="E97" s="92">
        <v>232888000</v>
      </c>
      <c r="F97" s="92">
        <v>255069300</v>
      </c>
      <c r="G97" s="93">
        <v>272475100</v>
      </c>
      <c r="H97" s="22"/>
    </row>
    <row r="98" spans="1:8" s="2" customFormat="1" ht="17.25" customHeight="1">
      <c r="A98" s="48">
        <v>41034200</v>
      </c>
      <c r="B98" s="98" t="s">
        <v>104</v>
      </c>
      <c r="C98" s="18">
        <v>20876800</v>
      </c>
      <c r="D98" s="92"/>
      <c r="E98" s="92"/>
      <c r="F98" s="92"/>
      <c r="G98" s="93"/>
      <c r="H98" s="22"/>
    </row>
    <row r="99" spans="1:8" s="2" customFormat="1" ht="30">
      <c r="A99" s="48">
        <v>41034500</v>
      </c>
      <c r="B99" s="98" t="s">
        <v>105</v>
      </c>
      <c r="C99" s="18">
        <v>6375752</v>
      </c>
      <c r="D99" s="92"/>
      <c r="E99" s="92"/>
      <c r="F99" s="92"/>
      <c r="G99" s="93"/>
      <c r="H99" s="22"/>
    </row>
    <row r="100" spans="1:8" s="2" customFormat="1" ht="46.15" customHeight="1">
      <c r="A100" s="42">
        <v>41034600</v>
      </c>
      <c r="B100" s="98" t="s">
        <v>107</v>
      </c>
      <c r="C100" s="18"/>
      <c r="D100" s="18">
        <v>3609200</v>
      </c>
      <c r="E100" s="92"/>
      <c r="F100" s="92"/>
      <c r="G100" s="93"/>
      <c r="H100" s="22"/>
    </row>
    <row r="101" spans="1:8" s="15" customFormat="1" ht="15" hidden="1">
      <c r="A101" s="26"/>
      <c r="B101" s="27"/>
      <c r="C101" s="78"/>
      <c r="D101" s="90"/>
      <c r="E101" s="90"/>
      <c r="F101" s="90"/>
      <c r="G101" s="91"/>
      <c r="H101" s="21"/>
    </row>
    <row r="102" spans="1:8" s="15" customFormat="1" ht="15" hidden="1">
      <c r="A102" s="26"/>
      <c r="B102" s="27"/>
      <c r="C102" s="78"/>
      <c r="D102" s="90"/>
      <c r="E102" s="90"/>
      <c r="F102" s="90"/>
      <c r="G102" s="91"/>
      <c r="H102" s="21"/>
    </row>
    <row r="103" spans="1:8" s="62" customFormat="1" ht="16.5" customHeight="1">
      <c r="A103" s="58" t="s">
        <v>8</v>
      </c>
      <c r="B103" s="59" t="s">
        <v>128</v>
      </c>
      <c r="C103" s="88"/>
      <c r="D103" s="88"/>
      <c r="E103" s="88"/>
      <c r="F103" s="88"/>
      <c r="G103" s="89"/>
    </row>
    <row r="104" spans="1:8" s="30" customFormat="1" ht="24.6" hidden="1" customHeight="1">
      <c r="A104" s="56"/>
      <c r="B104" s="57"/>
      <c r="C104" s="94"/>
      <c r="D104" s="94"/>
      <c r="E104" s="94"/>
      <c r="F104" s="94"/>
      <c r="G104" s="95"/>
    </row>
    <row r="105" spans="1:8" s="30" customFormat="1" ht="24.6" hidden="1" customHeight="1">
      <c r="A105" s="56"/>
      <c r="B105" s="57"/>
      <c r="C105" s="94"/>
      <c r="D105" s="94"/>
      <c r="E105" s="94"/>
      <c r="F105" s="94"/>
      <c r="G105" s="95"/>
    </row>
    <row r="106" spans="1:8" s="30" customFormat="1" ht="24.6" hidden="1" customHeight="1">
      <c r="A106" s="56"/>
      <c r="B106" s="57"/>
      <c r="C106" s="94"/>
      <c r="D106" s="94"/>
      <c r="E106" s="94"/>
      <c r="F106" s="94"/>
      <c r="G106" s="95"/>
    </row>
    <row r="107" spans="1:8" s="2" customFormat="1" ht="16.899999999999999" hidden="1" customHeight="1">
      <c r="A107" s="42"/>
      <c r="B107" s="38"/>
      <c r="C107" s="18"/>
      <c r="D107" s="18"/>
      <c r="E107" s="18"/>
      <c r="F107" s="18"/>
      <c r="G107" s="20"/>
      <c r="H107" s="22"/>
    </row>
    <row r="108" spans="1:8" s="28" customFormat="1" ht="16.149999999999999" customHeight="1">
      <c r="A108" s="26" t="s">
        <v>8</v>
      </c>
      <c r="B108" s="66" t="s">
        <v>14</v>
      </c>
      <c r="C108" s="78">
        <f>C109+C110</f>
        <v>209073652</v>
      </c>
      <c r="D108" s="78">
        <f>D109+D110</f>
        <v>231344000</v>
      </c>
      <c r="E108" s="78">
        <f>E109+E110</f>
        <v>256526600</v>
      </c>
      <c r="F108" s="78">
        <f>F109+F110</f>
        <v>280386600</v>
      </c>
      <c r="G108" s="79">
        <f>G109+G110</f>
        <v>285470600</v>
      </c>
      <c r="H108" s="29"/>
    </row>
    <row r="109" spans="1:8" s="15" customFormat="1" ht="15" customHeight="1">
      <c r="A109" s="26" t="s">
        <v>8</v>
      </c>
      <c r="B109" s="66" t="s">
        <v>9</v>
      </c>
      <c r="C109" s="78">
        <f>C93+C96</f>
        <v>209073652</v>
      </c>
      <c r="D109" s="78">
        <f>D93+D96</f>
        <v>231344000</v>
      </c>
      <c r="E109" s="78">
        <f>E93+E96</f>
        <v>256526600</v>
      </c>
      <c r="F109" s="78">
        <f>F93+F96</f>
        <v>280386600</v>
      </c>
      <c r="G109" s="79">
        <f>G93+G96</f>
        <v>285470600</v>
      </c>
      <c r="H109" s="21"/>
    </row>
    <row r="110" spans="1:8" s="15" customFormat="1" ht="15.6" customHeight="1">
      <c r="A110" s="26" t="s">
        <v>8</v>
      </c>
      <c r="B110" s="66" t="s">
        <v>10</v>
      </c>
      <c r="C110" s="60"/>
      <c r="D110" s="60"/>
      <c r="E110" s="60"/>
      <c r="F110" s="60"/>
      <c r="G110" s="61"/>
      <c r="H110" s="21"/>
    </row>
    <row r="111" spans="1:8" s="34" customFormat="1" ht="30" customHeight="1">
      <c r="A111" s="120" t="s">
        <v>15</v>
      </c>
      <c r="B111" s="121"/>
      <c r="C111" s="121"/>
      <c r="D111" s="121"/>
      <c r="E111" s="121"/>
      <c r="F111" s="121"/>
      <c r="G111" s="122"/>
    </row>
    <row r="112" spans="1:8" s="34" customFormat="1" ht="25.15" customHeight="1">
      <c r="A112" s="58" t="s">
        <v>8</v>
      </c>
      <c r="B112" s="59" t="s">
        <v>100</v>
      </c>
      <c r="C112" s="88">
        <f>C113+C118</f>
        <v>34714265</v>
      </c>
      <c r="D112" s="88">
        <f>D113+D118</f>
        <v>13388716</v>
      </c>
      <c r="E112" s="88">
        <f>E113+E118</f>
        <v>3065916</v>
      </c>
      <c r="F112" s="88">
        <f>F113+F118</f>
        <v>3198817</v>
      </c>
      <c r="G112" s="89">
        <f>G113+G118</f>
        <v>3285398</v>
      </c>
    </row>
    <row r="113" spans="1:7" s="15" customFormat="1" ht="15">
      <c r="A113" s="26">
        <v>41040000</v>
      </c>
      <c r="B113" s="27" t="s">
        <v>16</v>
      </c>
      <c r="C113" s="78">
        <f>C114</f>
        <v>111146</v>
      </c>
      <c r="D113" s="90"/>
      <c r="E113" s="90"/>
      <c r="F113" s="90"/>
      <c r="G113" s="91"/>
    </row>
    <row r="114" spans="1:7" s="2" customFormat="1" ht="15">
      <c r="A114" s="42">
        <v>41040400</v>
      </c>
      <c r="B114" s="38" t="s">
        <v>109</v>
      </c>
      <c r="C114" s="18">
        <v>111146</v>
      </c>
      <c r="D114" s="92"/>
      <c r="E114" s="92"/>
      <c r="F114" s="92"/>
      <c r="G114" s="93"/>
    </row>
    <row r="115" spans="1:7" s="2" customFormat="1" ht="15" hidden="1">
      <c r="A115" s="42"/>
      <c r="B115" s="38"/>
      <c r="C115" s="18"/>
      <c r="D115" s="92"/>
      <c r="E115" s="92"/>
      <c r="F115" s="92"/>
      <c r="G115" s="93"/>
    </row>
    <row r="116" spans="1:7" s="2" customFormat="1" ht="15" hidden="1">
      <c r="A116" s="42"/>
      <c r="B116" s="38"/>
      <c r="C116" s="18"/>
      <c r="D116" s="18"/>
      <c r="E116" s="18"/>
      <c r="F116" s="18"/>
      <c r="G116" s="20"/>
    </row>
    <row r="117" spans="1:7" s="2" customFormat="1" ht="15" hidden="1">
      <c r="A117" s="42"/>
      <c r="B117" s="38"/>
      <c r="C117" s="18"/>
      <c r="D117" s="18"/>
      <c r="E117" s="18"/>
      <c r="F117" s="18"/>
      <c r="G117" s="20"/>
    </row>
    <row r="118" spans="1:7" s="28" customFormat="1" ht="15">
      <c r="A118" s="26">
        <v>41050000</v>
      </c>
      <c r="B118" s="27" t="s">
        <v>96</v>
      </c>
      <c r="C118" s="78">
        <f>SUM(C119:C130)</f>
        <v>34603119</v>
      </c>
      <c r="D118" s="78">
        <f>SUM(D119:D130)</f>
        <v>13388716</v>
      </c>
      <c r="E118" s="78">
        <f>SUM(E119:E130)</f>
        <v>3065916</v>
      </c>
      <c r="F118" s="78">
        <f>SUM(F119:F130)</f>
        <v>3198817</v>
      </c>
      <c r="G118" s="79">
        <f>SUM(G119:G130)</f>
        <v>3285398</v>
      </c>
    </row>
    <row r="119" spans="1:7" s="30" customFormat="1" ht="165" customHeight="1">
      <c r="A119" s="42">
        <v>41050400</v>
      </c>
      <c r="B119" s="114" t="s">
        <v>110</v>
      </c>
      <c r="C119" s="18">
        <v>1353300</v>
      </c>
      <c r="D119" s="18"/>
      <c r="E119" s="18"/>
      <c r="F119" s="18"/>
      <c r="G119" s="20"/>
    </row>
    <row r="120" spans="1:7" s="30" customFormat="1" ht="58.5" customHeight="1">
      <c r="A120" s="42">
        <v>41050900</v>
      </c>
      <c r="B120" s="114" t="s">
        <v>111</v>
      </c>
      <c r="C120" s="18">
        <v>2591325</v>
      </c>
      <c r="D120" s="18"/>
      <c r="E120" s="18"/>
      <c r="F120" s="18"/>
      <c r="G120" s="20"/>
    </row>
    <row r="121" spans="1:7" s="30" customFormat="1" ht="30.6" customHeight="1">
      <c r="A121" s="42">
        <v>41051000</v>
      </c>
      <c r="B121" s="38" t="s">
        <v>112</v>
      </c>
      <c r="C121" s="18">
        <v>2010858</v>
      </c>
      <c r="D121" s="18">
        <v>2528637</v>
      </c>
      <c r="E121" s="18">
        <v>2685412</v>
      </c>
      <c r="F121" s="18">
        <v>2827739</v>
      </c>
      <c r="G121" s="20">
        <v>2969126</v>
      </c>
    </row>
    <row r="122" spans="1:7" s="30" customFormat="1" ht="31.15" customHeight="1">
      <c r="A122" s="42">
        <v>41051100</v>
      </c>
      <c r="B122" s="38" t="s">
        <v>113</v>
      </c>
      <c r="C122" s="18">
        <v>27243</v>
      </c>
      <c r="D122" s="18"/>
      <c r="E122" s="18"/>
      <c r="F122" s="18"/>
      <c r="G122" s="20"/>
    </row>
    <row r="123" spans="1:7" s="30" customFormat="1" ht="30.75" customHeight="1">
      <c r="A123" s="42">
        <v>41051200</v>
      </c>
      <c r="B123" s="38" t="s">
        <v>114</v>
      </c>
      <c r="C123" s="18">
        <v>2176140</v>
      </c>
      <c r="D123" s="18">
        <v>2622429</v>
      </c>
      <c r="E123" s="18"/>
      <c r="F123" s="18"/>
      <c r="G123" s="20"/>
    </row>
    <row r="124" spans="1:7" s="30" customFormat="1" ht="45">
      <c r="A124" s="42">
        <v>41051400</v>
      </c>
      <c r="B124" s="38" t="s">
        <v>115</v>
      </c>
      <c r="C124" s="18">
        <v>3699808</v>
      </c>
      <c r="D124" s="18"/>
      <c r="E124" s="18"/>
      <c r="F124" s="18"/>
      <c r="G124" s="20"/>
    </row>
    <row r="125" spans="1:7" s="30" customFormat="1" ht="30">
      <c r="A125" s="42">
        <v>41051500</v>
      </c>
      <c r="B125" s="38" t="s">
        <v>116</v>
      </c>
      <c r="C125" s="18">
        <v>1197596</v>
      </c>
      <c r="D125" s="18"/>
      <c r="E125" s="18"/>
      <c r="F125" s="18"/>
      <c r="G125" s="20"/>
    </row>
    <row r="126" spans="1:7" s="30" customFormat="1" ht="46.9" customHeight="1">
      <c r="A126" s="42">
        <v>41051700</v>
      </c>
      <c r="B126" s="38" t="s">
        <v>117</v>
      </c>
      <c r="C126" s="18"/>
      <c r="D126" s="18">
        <v>61111</v>
      </c>
      <c r="E126" s="18"/>
      <c r="F126" s="18"/>
      <c r="G126" s="20"/>
    </row>
    <row r="127" spans="1:7" s="30" customFormat="1" ht="33" customHeight="1">
      <c r="A127" s="42">
        <v>41053000</v>
      </c>
      <c r="B127" s="38" t="s">
        <v>118</v>
      </c>
      <c r="C127" s="18">
        <v>2694406</v>
      </c>
      <c r="D127" s="18"/>
      <c r="E127" s="18"/>
      <c r="F127" s="18"/>
      <c r="G127" s="20"/>
    </row>
    <row r="128" spans="1:7" s="30" customFormat="1" ht="22.5" customHeight="1">
      <c r="A128" s="42">
        <v>41053900</v>
      </c>
      <c r="B128" s="38" t="s">
        <v>119</v>
      </c>
      <c r="C128" s="18">
        <v>6221959</v>
      </c>
      <c r="D128" s="18">
        <v>3132595</v>
      </c>
      <c r="E128" s="18">
        <f>287831+92673</f>
        <v>380504</v>
      </c>
      <c r="F128" s="18">
        <f>269137+101941</f>
        <v>371078</v>
      </c>
      <c r="G128" s="20">
        <f>204137+112135</f>
        <v>316272</v>
      </c>
    </row>
    <row r="129" spans="1:7" s="30" customFormat="1" ht="30.75" customHeight="1">
      <c r="A129" s="42">
        <v>41055000</v>
      </c>
      <c r="B129" s="38" t="s">
        <v>120</v>
      </c>
      <c r="C129" s="18">
        <v>5949633</v>
      </c>
      <c r="D129" s="18">
        <v>5043944</v>
      </c>
      <c r="E129" s="18"/>
      <c r="F129" s="18"/>
      <c r="G129" s="20"/>
    </row>
    <row r="130" spans="1:7" s="30" customFormat="1" ht="57.75" customHeight="1">
      <c r="A130" s="42">
        <v>41055200</v>
      </c>
      <c r="B130" s="114" t="s">
        <v>121</v>
      </c>
      <c r="C130" s="18">
        <v>6680851</v>
      </c>
      <c r="D130" s="18"/>
      <c r="E130" s="18"/>
      <c r="F130" s="18"/>
      <c r="G130" s="20"/>
    </row>
    <row r="131" spans="1:7" s="30" customFormat="1" ht="15" hidden="1">
      <c r="A131" s="42"/>
      <c r="B131" s="38"/>
      <c r="C131" s="18"/>
      <c r="D131" s="18"/>
      <c r="E131" s="18"/>
      <c r="F131" s="18"/>
      <c r="G131" s="20"/>
    </row>
    <row r="132" spans="1:7" s="30" customFormat="1" ht="15" hidden="1">
      <c r="A132" s="42"/>
      <c r="B132" s="38"/>
      <c r="C132" s="18"/>
      <c r="D132" s="18"/>
      <c r="E132" s="18"/>
      <c r="F132" s="18"/>
      <c r="G132" s="20"/>
    </row>
    <row r="133" spans="1:7" s="30" customFormat="1" ht="15" hidden="1">
      <c r="A133" s="42"/>
      <c r="B133" s="38"/>
      <c r="C133" s="18"/>
      <c r="D133" s="18"/>
      <c r="E133" s="18"/>
      <c r="F133" s="18"/>
      <c r="G133" s="20"/>
    </row>
    <row r="134" spans="1:7" s="28" customFormat="1" ht="15" hidden="1">
      <c r="A134" s="26"/>
      <c r="B134" s="27"/>
      <c r="C134" s="78"/>
      <c r="D134" s="78"/>
      <c r="E134" s="78"/>
      <c r="F134" s="78"/>
      <c r="G134" s="79"/>
    </row>
    <row r="135" spans="1:7" s="34" customFormat="1" ht="22.5" customHeight="1">
      <c r="A135" s="58" t="s">
        <v>8</v>
      </c>
      <c r="B135" s="59" t="s">
        <v>108</v>
      </c>
      <c r="C135" s="78"/>
      <c r="D135" s="78">
        <f>D136+D140</f>
        <v>30000000</v>
      </c>
      <c r="E135" s="78"/>
      <c r="F135" s="78"/>
      <c r="G135" s="79"/>
    </row>
    <row r="136" spans="1:7" s="15" customFormat="1" ht="15">
      <c r="A136" s="26">
        <v>41040000</v>
      </c>
      <c r="B136" s="27" t="s">
        <v>129</v>
      </c>
      <c r="C136" s="78"/>
      <c r="D136" s="90"/>
      <c r="E136" s="90"/>
      <c r="F136" s="90"/>
      <c r="G136" s="91"/>
    </row>
    <row r="137" spans="1:7" s="15" customFormat="1" ht="15" hidden="1">
      <c r="A137" s="26"/>
      <c r="B137" s="27"/>
      <c r="C137" s="78"/>
      <c r="D137" s="90"/>
      <c r="E137" s="90"/>
      <c r="F137" s="90"/>
      <c r="G137" s="91"/>
    </row>
    <row r="138" spans="1:7" s="2" customFormat="1" ht="15" hidden="1">
      <c r="A138" s="42"/>
      <c r="B138" s="38"/>
      <c r="C138" s="18"/>
      <c r="D138" s="18"/>
      <c r="E138" s="18"/>
      <c r="F138" s="18"/>
      <c r="G138" s="20"/>
    </row>
    <row r="139" spans="1:7" s="2" customFormat="1" ht="15" hidden="1">
      <c r="A139" s="42"/>
      <c r="B139" s="38"/>
      <c r="C139" s="18"/>
      <c r="D139" s="18"/>
      <c r="E139" s="18"/>
      <c r="F139" s="18"/>
      <c r="G139" s="20"/>
    </row>
    <row r="140" spans="1:7" s="28" customFormat="1" ht="15">
      <c r="A140" s="26">
        <v>41050000</v>
      </c>
      <c r="B140" s="27" t="s">
        <v>96</v>
      </c>
      <c r="C140" s="78"/>
      <c r="D140" s="78">
        <f>D141</f>
        <v>30000000</v>
      </c>
      <c r="E140" s="78"/>
      <c r="F140" s="78"/>
      <c r="G140" s="79"/>
    </row>
    <row r="141" spans="1:7" s="34" customFormat="1" ht="44.25" customHeight="1">
      <c r="A141" s="42">
        <v>41053500</v>
      </c>
      <c r="B141" s="115" t="s">
        <v>122</v>
      </c>
      <c r="C141" s="18"/>
      <c r="D141" s="18">
        <v>30000000</v>
      </c>
      <c r="E141" s="18"/>
      <c r="F141" s="18"/>
      <c r="G141" s="95"/>
    </row>
    <row r="142" spans="1:7" s="34" customFormat="1" ht="18.75" hidden="1">
      <c r="A142" s="64"/>
      <c r="B142" s="65"/>
      <c r="C142" s="94"/>
      <c r="D142" s="94"/>
      <c r="E142" s="94"/>
      <c r="F142" s="94"/>
      <c r="G142" s="95"/>
    </row>
    <row r="143" spans="1:7" s="2" customFormat="1" ht="15" hidden="1">
      <c r="A143" s="42"/>
      <c r="B143" s="38"/>
      <c r="C143" s="18"/>
      <c r="D143" s="18"/>
      <c r="E143" s="18"/>
      <c r="F143" s="18"/>
      <c r="G143" s="20"/>
    </row>
    <row r="144" spans="1:7" s="2" customFormat="1" ht="15" hidden="1">
      <c r="A144" s="42"/>
      <c r="B144" s="38"/>
      <c r="C144" s="18"/>
      <c r="D144" s="18"/>
      <c r="E144" s="18"/>
      <c r="F144" s="18"/>
      <c r="G144" s="20"/>
    </row>
    <row r="145" spans="1:8" s="15" customFormat="1" ht="15">
      <c r="A145" s="26" t="s">
        <v>8</v>
      </c>
      <c r="B145" s="27" t="s">
        <v>17</v>
      </c>
      <c r="C145" s="78">
        <f>C146+C147</f>
        <v>34714265</v>
      </c>
      <c r="D145" s="78">
        <f>D146+D147</f>
        <v>43388716</v>
      </c>
      <c r="E145" s="78">
        <f>E146+E147</f>
        <v>3065916</v>
      </c>
      <c r="F145" s="78">
        <f>F146+F147</f>
        <v>3198817</v>
      </c>
      <c r="G145" s="79">
        <f>G146+G147</f>
        <v>3285398</v>
      </c>
    </row>
    <row r="146" spans="1:8" s="15" customFormat="1" ht="15">
      <c r="A146" s="26" t="s">
        <v>8</v>
      </c>
      <c r="B146" s="27" t="s">
        <v>9</v>
      </c>
      <c r="C146" s="78">
        <f>C113+C118</f>
        <v>34714265</v>
      </c>
      <c r="D146" s="78">
        <f>D113+D118</f>
        <v>13388716</v>
      </c>
      <c r="E146" s="78">
        <f>E113+E118</f>
        <v>3065916</v>
      </c>
      <c r="F146" s="78">
        <f>F113+F118</f>
        <v>3198817</v>
      </c>
      <c r="G146" s="79">
        <f>G113+G118</f>
        <v>3285398</v>
      </c>
    </row>
    <row r="147" spans="1:8" s="15" customFormat="1" ht="15">
      <c r="A147" s="26" t="s">
        <v>8</v>
      </c>
      <c r="B147" s="27" t="s">
        <v>10</v>
      </c>
      <c r="C147" s="78"/>
      <c r="D147" s="78">
        <f>D136+D140</f>
        <v>30000000</v>
      </c>
      <c r="E147" s="78"/>
      <c r="F147" s="78"/>
      <c r="G147" s="79"/>
    </row>
    <row r="148" spans="1:8" s="32" customFormat="1" ht="27.6" customHeight="1">
      <c r="A148" s="31" t="s">
        <v>8</v>
      </c>
      <c r="B148" s="66" t="s">
        <v>18</v>
      </c>
      <c r="C148" s="88">
        <f>C149+C150</f>
        <v>775218982</v>
      </c>
      <c r="D148" s="88">
        <f>D149+D150</f>
        <v>887414502</v>
      </c>
      <c r="E148" s="88">
        <f>E149+E150</f>
        <v>941332410</v>
      </c>
      <c r="F148" s="88">
        <f>F149+F150</f>
        <v>1007068245</v>
      </c>
      <c r="G148" s="89">
        <f>G149+G150</f>
        <v>1069103166</v>
      </c>
    </row>
    <row r="149" spans="1:8" s="33" customFormat="1" ht="18" customHeight="1">
      <c r="A149" s="31" t="s">
        <v>8</v>
      </c>
      <c r="B149" s="66" t="s">
        <v>9</v>
      </c>
      <c r="C149" s="88">
        <f>C109+C146+C89</f>
        <v>755209949</v>
      </c>
      <c r="D149" s="88">
        <f>D109+D146+D89</f>
        <v>838707710</v>
      </c>
      <c r="E149" s="88">
        <f>E109+E146+E89</f>
        <v>910724716</v>
      </c>
      <c r="F149" s="88">
        <f>F109+F146+F89</f>
        <v>974174917</v>
      </c>
      <c r="G149" s="89">
        <f>G109+G146+G89</f>
        <v>1033656598</v>
      </c>
    </row>
    <row r="150" spans="1:8" s="33" customFormat="1" ht="17.45" customHeight="1" thickBot="1">
      <c r="A150" s="43" t="s">
        <v>8</v>
      </c>
      <c r="B150" s="72" t="s">
        <v>10</v>
      </c>
      <c r="C150" s="96">
        <f>C147+C90</f>
        <v>20009033</v>
      </c>
      <c r="D150" s="96">
        <f>D147+D90</f>
        <v>48706792</v>
      </c>
      <c r="E150" s="96">
        <f>E147+E90</f>
        <v>30607694</v>
      </c>
      <c r="F150" s="96">
        <f>F147+F90</f>
        <v>32893328</v>
      </c>
      <c r="G150" s="97">
        <f>G147+G90</f>
        <v>35446568</v>
      </c>
    </row>
    <row r="151" spans="1:8" s="33" customFormat="1" ht="17.45" customHeight="1">
      <c r="A151" s="111"/>
      <c r="B151" s="112"/>
      <c r="C151" s="113"/>
      <c r="D151" s="113"/>
      <c r="E151" s="113"/>
      <c r="F151" s="113"/>
      <c r="G151" s="113"/>
    </row>
    <row r="152" spans="1:8" s="15" customFormat="1" ht="15">
      <c r="A152" s="44"/>
      <c r="B152" s="39"/>
      <c r="C152" s="23"/>
      <c r="D152" s="24"/>
      <c r="E152" s="24"/>
      <c r="F152" s="24"/>
      <c r="G152" s="24"/>
    </row>
    <row r="153" spans="1:8" s="15" customFormat="1" ht="121.15" hidden="1" customHeight="1">
      <c r="A153" s="44"/>
      <c r="B153" s="39"/>
      <c r="C153" s="23"/>
      <c r="D153" s="24"/>
      <c r="E153" s="24"/>
      <c r="F153" s="24"/>
      <c r="G153" s="24"/>
    </row>
    <row r="154" spans="1:8" s="3" customFormat="1" ht="16.899999999999999" hidden="1" customHeight="1">
      <c r="A154" s="45"/>
      <c r="B154" s="4" t="s">
        <v>84</v>
      </c>
      <c r="C154" s="4"/>
      <c r="D154" s="4"/>
      <c r="E154" s="12">
        <f>D15/D88*100</f>
        <v>61.495984964697485</v>
      </c>
      <c r="F154" s="7"/>
      <c r="G154" s="7"/>
    </row>
    <row r="155" spans="1:8" s="3" customFormat="1" ht="22.9" hidden="1" customHeight="1">
      <c r="A155" s="45" t="s">
        <v>19</v>
      </c>
      <c r="B155" s="4"/>
      <c r="C155" s="5"/>
      <c r="D155" s="5"/>
      <c r="E155" s="7"/>
      <c r="F155" s="7"/>
      <c r="G155" s="7"/>
    </row>
    <row r="156" spans="1:8" s="1" customFormat="1" hidden="1">
      <c r="A156" s="55"/>
      <c r="B156" s="40" t="s">
        <v>81</v>
      </c>
      <c r="C156" s="4"/>
      <c r="D156" s="5"/>
      <c r="E156" s="10">
        <f>E15+F15+G15</f>
        <v>1348204600</v>
      </c>
      <c r="F156" s="7"/>
      <c r="G156" s="7"/>
      <c r="H156" s="3"/>
    </row>
    <row r="157" spans="1:8" hidden="1">
      <c r="B157" s="40" t="s">
        <v>82</v>
      </c>
      <c r="E157" s="11">
        <f>E88+F88+G88</f>
        <v>2185569890</v>
      </c>
    </row>
    <row r="158" spans="1:8" hidden="1">
      <c r="B158" s="40" t="s">
        <v>83</v>
      </c>
      <c r="E158" s="13">
        <f>E156/E157*100</f>
        <v>61.686638627694492</v>
      </c>
      <c r="F158" s="14"/>
    </row>
    <row r="159" spans="1:8" hidden="1">
      <c r="E159" s="9" t="s">
        <v>85</v>
      </c>
    </row>
    <row r="160" spans="1:8" hidden="1"/>
    <row r="161" spans="2:6" hidden="1">
      <c r="B161" s="37" t="s">
        <v>86</v>
      </c>
      <c r="E161" s="14">
        <f>D15/E15*100</f>
        <v>89.814199653591402</v>
      </c>
    </row>
    <row r="162" spans="2:6" hidden="1"/>
    <row r="163" spans="2:6" hidden="1"/>
    <row r="164" spans="2:6" hidden="1"/>
    <row r="165" spans="2:6" hidden="1"/>
    <row r="166" spans="2:6" hidden="1"/>
    <row r="167" spans="2:6" hidden="1"/>
    <row r="168" spans="2:6" hidden="1"/>
    <row r="169" spans="2:6" hidden="1">
      <c r="B169" s="4" t="s">
        <v>87</v>
      </c>
      <c r="C169" s="4"/>
      <c r="D169" s="4"/>
      <c r="E169" s="12">
        <f>D27/D88*100</f>
        <v>11.75161423845559</v>
      </c>
      <c r="F169" s="7"/>
    </row>
    <row r="170" spans="2:6" hidden="1">
      <c r="B170" s="4"/>
      <c r="C170" s="5"/>
      <c r="D170" s="5"/>
      <c r="E170" s="7"/>
      <c r="F170" s="7"/>
    </row>
    <row r="171" spans="2:6" hidden="1">
      <c r="B171" s="40" t="s">
        <v>88</v>
      </c>
      <c r="C171" s="4"/>
      <c r="D171" s="5"/>
      <c r="E171" s="10">
        <f>E27+F27+G27</f>
        <v>251309700</v>
      </c>
      <c r="F171" s="7"/>
    </row>
    <row r="172" spans="2:6" hidden="1">
      <c r="B172" s="40" t="s">
        <v>82</v>
      </c>
      <c r="E172" s="11">
        <f>E88+F88+G88</f>
        <v>2185569890</v>
      </c>
    </row>
    <row r="173" spans="2:6" hidden="1">
      <c r="B173" s="40" t="s">
        <v>89</v>
      </c>
      <c r="E173" s="13">
        <f>E171/E172*100</f>
        <v>11.498589047637363</v>
      </c>
      <c r="F173" s="14"/>
    </row>
    <row r="174" spans="2:6" hidden="1"/>
    <row r="175" spans="2:6" hidden="1"/>
    <row r="176" spans="2:6" hidden="1">
      <c r="B176" s="37" t="s">
        <v>90</v>
      </c>
      <c r="E176" s="14">
        <f>D27/E27*100</f>
        <v>91.370558375634516</v>
      </c>
    </row>
    <row r="177" spans="2:7" hidden="1"/>
    <row r="178" spans="2:7" hidden="1"/>
    <row r="179" spans="2:7" ht="3.75" customHeight="1">
      <c r="C179" s="36"/>
      <c r="D179" s="36"/>
      <c r="E179" s="36"/>
      <c r="F179" s="36"/>
      <c r="G179" s="36"/>
    </row>
    <row r="180" spans="2:7" ht="18.75">
      <c r="B180" s="73" t="s">
        <v>132</v>
      </c>
      <c r="C180" s="74"/>
      <c r="D180" s="74"/>
      <c r="E180" s="76" t="s">
        <v>131</v>
      </c>
      <c r="F180" s="75"/>
      <c r="G180" s="36"/>
    </row>
  </sheetData>
  <mergeCells count="5">
    <mergeCell ref="A6:G6"/>
    <mergeCell ref="A11:G11"/>
    <mergeCell ref="A91:G91"/>
    <mergeCell ref="A111:G111"/>
    <mergeCell ref="A7:B7"/>
  </mergeCells>
  <phoneticPr fontId="0" type="noConversion"/>
  <pageMargins left="0.59055118110236227" right="0.39370078740157483" top="1.1811023622047245" bottom="0.19685039370078741" header="0.31496062992125984" footer="0.31496062992125984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Лист1!_GoBack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cp:lastModifiedBy>Чубенко</cp:lastModifiedBy>
  <cp:lastPrinted>2021-08-12T11:18:21Z</cp:lastPrinted>
  <dcterms:created xsi:type="dcterms:W3CDTF">2021-06-25T10:56:45Z</dcterms:created>
  <dcterms:modified xsi:type="dcterms:W3CDTF">2021-08-12T11:20:41Z</dcterms:modified>
</cp:coreProperties>
</file>