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65524" windowWidth="11976" windowHeight="6588" tabRatio="603" activeTab="0"/>
  </bookViews>
  <sheets>
    <sheet name="1" sheetId="1" r:id="rId1"/>
  </sheets>
  <definedNames>
    <definedName name="_xlnm.Print_Titles" localSheetId="0">'1'!$4:$7</definedName>
    <definedName name="_xlnm.Print_Area" localSheetId="0">'1'!$A$1:$I$130</definedName>
  </definedNames>
  <calcPr fullCalcOnLoad="1"/>
</workbook>
</file>

<file path=xl/sharedStrings.xml><?xml version="1.0" encoding="utf-8"?>
<sst xmlns="http://schemas.openxmlformats.org/spreadsheetml/2006/main" count="110" uniqueCount="98">
  <si>
    <t>Податкові надходження</t>
  </si>
  <si>
    <t>Неподаткові надходження</t>
  </si>
  <si>
    <t>Інші неподаткові надходження</t>
  </si>
  <si>
    <t xml:space="preserve">Д   О   Х   О   Д   И </t>
  </si>
  <si>
    <t>К О Д</t>
  </si>
  <si>
    <t>Доходи від власності та підприємницької діяльності</t>
  </si>
  <si>
    <t>Всього по загальному фонду</t>
  </si>
  <si>
    <t>Всього доходів</t>
  </si>
  <si>
    <t>Загальний фонд</t>
  </si>
  <si>
    <t xml:space="preserve">    Податок на прибуток підприємств</t>
  </si>
  <si>
    <t>Земельний податок з юридичних осіб</t>
  </si>
  <si>
    <t>Орендна плата за землю з юридичних осіб</t>
  </si>
  <si>
    <t>Земельний податок з фізичних осіб</t>
  </si>
  <si>
    <t>Орендна плата за землю з фізичних осіб</t>
  </si>
  <si>
    <t>Офіційні трансферти</t>
  </si>
  <si>
    <t>Доходи від операцій з капіталом</t>
  </si>
  <si>
    <t>Надходження від продажу основного капіталу</t>
  </si>
  <si>
    <t>Спеціальний фонд</t>
  </si>
  <si>
    <t>Податок з власників транспортних засобів</t>
  </si>
  <si>
    <t xml:space="preserve">Грошові стягнення за шкоду, заподіяну порушенням законодавства про охорону природного середовища внаслідок господарської та іншої діяльності </t>
  </si>
  <si>
    <t>Збір за першу реєстрацію транспортного засобу</t>
  </si>
  <si>
    <t>Екологічний податок</t>
  </si>
  <si>
    <t xml:space="preserve">Власні надходження бюджетних установ </t>
  </si>
  <si>
    <t>+,-</t>
  </si>
  <si>
    <t>%</t>
  </si>
  <si>
    <t>тис. грн.</t>
  </si>
  <si>
    <t>Субвенції</t>
  </si>
  <si>
    <t>Разом загальний і спеціальний</t>
  </si>
  <si>
    <t xml:space="preserve">Всього по спеціальному фонду </t>
  </si>
  <si>
    <t>Інші надходження до фондів охорони навколишнього природного середовища</t>
  </si>
  <si>
    <t>Цільовий фонд міськвиконкому</t>
  </si>
  <si>
    <t>Надходження коштів пайової участі у розвитку інфраструктури населеного пункту</t>
  </si>
  <si>
    <t>Кошти від продажу земельних ділянок несільскогосподарського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</si>
  <si>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 xml:space="preserve">    Податок та збір на доходи фізичних осіб</t>
  </si>
  <si>
    <t>180101-180104</t>
  </si>
  <si>
    <t>180110-180111</t>
  </si>
  <si>
    <t>х</t>
  </si>
  <si>
    <t>Кошти від відчуження майна,що належить Автономній Республіці крим та майна, що перебуває в комунальній власності</t>
  </si>
  <si>
    <t>Збір за забруднення навколишнього  природного середовища</t>
  </si>
  <si>
    <t xml:space="preserve">Начальник  фінансового управління </t>
  </si>
  <si>
    <t>Р.В.Роїк</t>
  </si>
  <si>
    <t>Податки на доходи, податки на прибуток, податки на збільшення ринкової вартості</t>
  </si>
  <si>
    <t xml:space="preserve">    Транспортний податок</t>
  </si>
  <si>
    <t xml:space="preserve">    Туристичний збір</t>
  </si>
  <si>
    <t xml:space="preserve">     Плата за землю:</t>
  </si>
  <si>
    <t>Збір за запровадження торгівельної діяльності нафтопродуктами</t>
  </si>
  <si>
    <t>Інші податки і збори</t>
  </si>
  <si>
    <t>Штрафні санкції за порушення законодавства про патентування, за порушення норм регулювання обігу готівки та про застосування РРО у сфері торгівлі</t>
  </si>
  <si>
    <t xml:space="preserve">     Податок на нерухоме майно, відмінне від 
     земельної ділянки</t>
  </si>
  <si>
    <t xml:space="preserve">     Збір за провадження деяких видів 
     підприємницької діяльності, що справлявся 
     до 1 січня 2015 року</t>
  </si>
  <si>
    <t xml:space="preserve">     Єдиний податок</t>
  </si>
  <si>
    <t xml:space="preserve">      Частина чистого  прибутку (доходу) 
      комунальних унітарних підприємств
      та їх об"єднань, що вилучається до 
      відповідного місцевого бюджету</t>
  </si>
  <si>
    <t xml:space="preserve">      Адміністративні штрафи та інші санкції</t>
  </si>
  <si>
    <t xml:space="preserve">      Адміністративний збір за проведення
      державної  реєстрації юридичних осіб
      та фізичних осіб-підприємців</t>
  </si>
  <si>
    <t xml:space="preserve">       Державне мито</t>
  </si>
  <si>
    <t xml:space="preserve">      Надходження коштів від Державного фонду
      дорогоціних металів і дорогоцінного каміння</t>
  </si>
  <si>
    <t xml:space="preserve">     Надходження сум кредиторської та
     депонентської заборгованості</t>
  </si>
  <si>
    <t xml:space="preserve">     Інші  надходження</t>
  </si>
  <si>
    <t xml:space="preserve">       Інші надходження </t>
  </si>
  <si>
    <t>Комунальний податок</t>
  </si>
  <si>
    <t>Внутрішні податки на товари та послуги</t>
  </si>
  <si>
    <t xml:space="preserve">    Акцизний податок з виробленого в України
    пального</t>
  </si>
  <si>
    <t xml:space="preserve">    Акцизний податок з ввезеного на митну 
    територію України пального</t>
  </si>
  <si>
    <t xml:space="preserve">     Податок на майно</t>
  </si>
  <si>
    <t xml:space="preserve">    Збір за місця для паркування транспортних
     засобів</t>
  </si>
  <si>
    <t xml:space="preserve">       Плата за розміщення тимчасово вільних 
       коштів бюджетів</t>
  </si>
  <si>
    <t xml:space="preserve">      Кошти від реалізаціїї безхазяйного майна, 
      знахідок, спадкового майна, майна, 
      одержаного територіальною громадою в
      порядку спадкування чи дарування, а також 
      валютні цінності і грошові кошти, власники
      яких невідомі</t>
  </si>
  <si>
    <t xml:space="preserve">      Плата за надання інших адміністративних
      послуг</t>
  </si>
  <si>
    <t xml:space="preserve">      Адміністративний збір за державну 
      реєстрацію  речових прав на нерухоме 
      майно та їх обтяжень</t>
  </si>
  <si>
    <t xml:space="preserve">     Акцизний податок з реалізації суб’єктами 
     господарювання роздрібної торгівлі 
     підакцизних товарів</t>
  </si>
  <si>
    <t>Крім того: власні надходження бюджетних установ до спеціального фонду міського бюджету</t>
  </si>
  <si>
    <t>% виконання надходжень до річного плану</t>
  </si>
  <si>
    <t>Кошти, що передаються, як компенсація із загального фонду державного бюджету  місцевим бюджетам відповідно до вимог пункту 43 розділу VI "Прикінцеві та перехідніположення" Бюджетного кодексу України та постанови Кабінету Міністрів України від 08.02.2017 року №96 "Деякі питання зарахування частини акцизного податку з виробленого в Україні та ввезеного  на митну територію України пального до бюджетів місцевого самоврядування"</t>
  </si>
  <si>
    <t>Дотації з державного бюджету</t>
  </si>
  <si>
    <t>Дотації з місцевих бюджетів іншим місцевим бюджетам</t>
  </si>
  <si>
    <t>Субвенції с місцевих бюджетів іншим місцевим бюджетам</t>
  </si>
  <si>
    <t>Надходження коштів від відшкодування втрат сільськогосподарського і лісогосподарського виробництва</t>
  </si>
  <si>
    <t>Субвенції з державного бюджету</t>
  </si>
  <si>
    <t xml:space="preserve">       Плата за ліцензії на певні види господарської
       діяльності та сертифікати, що видаються
       Радою міністрів Автономної Республіки
       Крим, виконавчими органами місцевих 
       рад і місцевими органами виконавчої влади </t>
  </si>
  <si>
    <t>Адміністративні збори та платежі, доходи від некомерційної господарської діяльності</t>
  </si>
  <si>
    <t xml:space="preserve">      Рентна плата за спеціальне
      використання води </t>
  </si>
  <si>
    <t>Місцеві податки та збори, що сплачуються (перераховуються) згідно з Податковим кодеком України</t>
  </si>
  <si>
    <t xml:space="preserve">      Адміністративні штрафи та штрафні санкції 
      за порушення законодавства у сфері 
      виробництва та обігу алкогольних напоїв 
      та тютюнових  виробів</t>
  </si>
  <si>
    <t xml:space="preserve">       Кошти гарантійного та реєстраційного
       внесків, що визначені Законом України 
      'Про оренду державного та комунального 
      майна', які підлягають перерахуванню
      оператором електронного майданчика 
      до відповідного  бюджету</t>
  </si>
  <si>
    <t xml:space="preserve">      Плата за скорочення термінів надання 
      у сфері державної реєстрації речових 
      прав на нерухоме майно та їх обтяжень 
      і державної  реєстрації юридичних осіб,
      фізичних осіб - підприємців та громадських
      формувань, а також плата за надання
       інших платних послуг</t>
  </si>
  <si>
    <t xml:space="preserve">      Надходження від орендної плати за 
      користування майновим 
      комплексом та іншим майном, що 
      перебуває в комунальній власності</t>
  </si>
  <si>
    <t xml:space="preserve">     Рентна плата за користування надрами для
     видобування інших корисних копалин 
     загально- державного значення</t>
  </si>
  <si>
    <t xml:space="preserve">    Кошти за шкоду, що заподіяна на земельних 
    ділянках державної та комунальної власності, 
    які не надані у користування та не передані 
    у власність, внаслідок їх самовільного
    зайняття,  використання не за цільовим
    призначенням, зняття грунтового покриву
    (родючого шару грунту) без спеціального
    дозволу; відшкодування збитків за
    погіршення якості грунтовго покриву 
    тощо та за неодержання доходів у 
    звязку з тимчасовим 
    невикористанням земельних ділянок</t>
  </si>
  <si>
    <t xml:space="preserve">Рентна плата та плата за використання інших природних ресурсів </t>
  </si>
  <si>
    <t>Порівняльний аналіз надходжень до міського бюджету за  січень-вересень 2020 року та січень-вересень 2021 року</t>
  </si>
  <si>
    <t xml:space="preserve">Надійшло за січень-вересень 2020 року </t>
  </si>
  <si>
    <t>План на січень-вересень 2021 року</t>
  </si>
  <si>
    <t>Надійшло за січень- вересень 2021 року</t>
  </si>
  <si>
    <t xml:space="preserve">% виконання плану за січень- вересень 2021 року </t>
  </si>
  <si>
    <t>Відхилення надходжень за січень-вересень 2021 року від січня-вересня 2020 року</t>
  </si>
  <si>
    <t>Надійшло за січень-вересень 2021 року</t>
  </si>
  <si>
    <t xml:space="preserve">План на 2021 рік </t>
  </si>
  <si>
    <t>Надійшло за    січень-вересень 2021 року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</si>
</sst>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kr&quot;\ #,##0;&quot;kr&quot;\ \-#,##0"/>
    <numFmt numFmtId="181" formatCode="&quot;kr&quot;\ #,##0;[Red]&quot;kr&quot;\ \-#,##0"/>
    <numFmt numFmtId="182" formatCode="&quot;kr&quot;\ #,##0.00;&quot;kr&quot;\ \-#,##0.00"/>
    <numFmt numFmtId="183" formatCode="&quot;kr&quot;\ #,##0.00;[Red]&quot;kr&quot;\ \-#,##0.00"/>
    <numFmt numFmtId="184" formatCode="_ &quot;kr&quot;\ * #,##0_ ;_ &quot;kr&quot;\ * \-#,##0_ ;_ &quot;kr&quot;\ * &quot;-&quot;_ ;_ @_ "/>
    <numFmt numFmtId="185" formatCode="_ * #,##0_ ;_ * \-#,##0_ ;_ * &quot;-&quot;_ ;_ @_ "/>
    <numFmt numFmtId="186" formatCode="_ &quot;kr&quot;\ * #,##0.00_ ;_ &quot;kr&quot;\ * \-#,##0.00_ ;_ &quot;kr&quot;\ * &quot;-&quot;??_ ;_ @_ "/>
    <numFmt numFmtId="187" formatCode="_ * #,##0.00_ ;_ * \-#,##0.00_ ;_ * &quot;-&quot;??_ ;_ @_ 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0.0"/>
    <numFmt numFmtId="205" formatCode="0.0%"/>
    <numFmt numFmtId="206" formatCode="_-* #,##0.0\ _к_._-;\-* #,##0.0\ _к_._-;_-* &quot;-&quot;??\ _к_._-;_-@_-"/>
    <numFmt numFmtId="207" formatCode="_-* #,##0\ _к_._-;\-* #,##0\ _к_._-;_-* &quot;-&quot;??\ _к_._-;_-@_-"/>
    <numFmt numFmtId="208" formatCode="_-* #,##0.000\ _к_._-;\-* #,##0.000\ _к_._-;_-* &quot;-&quot;??\ _к_._-;_-@_-"/>
    <numFmt numFmtId="209" formatCode="_-* #,##0.0000\ _к_._-;\-* #,##0.0000\ _к_._-;_-* &quot;-&quot;??\ _к_._-;_-@_-"/>
    <numFmt numFmtId="210" formatCode="0.000"/>
    <numFmt numFmtId="211" formatCode="0.000%"/>
    <numFmt numFmtId="212" formatCode="0.0000"/>
    <numFmt numFmtId="213" formatCode="0.000000"/>
    <numFmt numFmtId="214" formatCode="0.0000000"/>
    <numFmt numFmtId="215" formatCode="0.00000000"/>
    <numFmt numFmtId="216" formatCode="0.00000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0.000000000"/>
    <numFmt numFmtId="221" formatCode="0.0000000000"/>
    <numFmt numFmtId="222" formatCode="0.00000000000"/>
    <numFmt numFmtId="223" formatCode="#,##0.0"/>
    <numFmt numFmtId="224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b/>
      <sz val="14"/>
      <name val="Times New Roman"/>
      <family val="1"/>
    </font>
    <font>
      <sz val="11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13"/>
      <name val="Arial Cyr"/>
      <family val="2"/>
    </font>
    <font>
      <sz val="13"/>
      <color indexed="9"/>
      <name val="Arial Cyr"/>
      <family val="2"/>
    </font>
    <font>
      <b/>
      <sz val="13"/>
      <name val="Arial Cyr"/>
      <family val="2"/>
    </font>
    <font>
      <i/>
      <u val="single"/>
      <sz val="12"/>
      <name val="Arial Cyr"/>
      <family val="2"/>
    </font>
    <font>
      <sz val="12"/>
      <name val="Arial"/>
      <family val="2"/>
    </font>
    <font>
      <i/>
      <u val="single"/>
      <sz val="12"/>
      <name val="Arial"/>
      <family val="2"/>
    </font>
    <font>
      <sz val="13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1" fontId="5" fillId="0" borderId="12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wrapText="1"/>
    </xf>
    <xf numFmtId="0" fontId="11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11" fillId="0" borderId="12" xfId="0" applyFont="1" applyFill="1" applyBorder="1" applyAlignment="1">
      <alignment/>
    </xf>
    <xf numFmtId="0" fontId="11" fillId="0" borderId="12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0" fontId="11" fillId="0" borderId="15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11" fillId="0" borderId="13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12" xfId="0" applyFont="1" applyFill="1" applyBorder="1" applyAlignment="1">
      <alignment vertical="top"/>
    </xf>
    <xf numFmtId="0" fontId="11" fillId="0" borderId="16" xfId="0" applyFont="1" applyFill="1" applyBorder="1" applyAlignment="1">
      <alignment horizontal="left" vertical="center" wrapText="1"/>
    </xf>
    <xf numFmtId="0" fontId="11" fillId="0" borderId="12" xfId="0" applyNumberFormat="1" applyFont="1" applyFill="1" applyBorder="1" applyAlignment="1">
      <alignment wrapText="1" shrinkToFit="1"/>
    </xf>
    <xf numFmtId="0" fontId="5" fillId="0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left" wrapText="1" shrinkToFit="1"/>
    </xf>
    <xf numFmtId="0" fontId="5" fillId="0" borderId="13" xfId="0" applyFont="1" applyFill="1" applyBorder="1" applyAlignment="1">
      <alignment horizontal="left" wrapText="1" shrinkToFit="1"/>
    </xf>
    <xf numFmtId="0" fontId="5" fillId="0" borderId="12" xfId="0" applyFont="1" applyFill="1" applyBorder="1" applyAlignment="1">
      <alignment horizontal="left"/>
    </xf>
    <xf numFmtId="0" fontId="5" fillId="33" borderId="18" xfId="0" applyFont="1" applyFill="1" applyBorder="1" applyAlignment="1">
      <alignment vertical="top" wrapText="1" shrinkToFit="1"/>
    </xf>
    <xf numFmtId="0" fontId="5" fillId="0" borderId="12" xfId="0" applyNumberFormat="1" applyFont="1" applyFill="1" applyBorder="1" applyAlignment="1">
      <alignment wrapText="1"/>
    </xf>
    <xf numFmtId="0" fontId="0" fillId="33" borderId="0" xfId="0" applyFill="1" applyAlignment="1">
      <alignment/>
    </xf>
    <xf numFmtId="204" fontId="0" fillId="33" borderId="0" xfId="0" applyNumberFormat="1" applyFill="1" applyAlignment="1">
      <alignment/>
    </xf>
    <xf numFmtId="0" fontId="5" fillId="33" borderId="18" xfId="0" applyFont="1" applyFill="1" applyBorder="1" applyAlignment="1">
      <alignment wrapText="1" shrinkToFit="1"/>
    </xf>
    <xf numFmtId="0" fontId="6" fillId="0" borderId="1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20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11" fillId="0" borderId="12" xfId="0" applyFont="1" applyFill="1" applyBorder="1" applyAlignment="1">
      <alignment wrapText="1" shrinkToFit="1"/>
    </xf>
    <xf numFmtId="0" fontId="11" fillId="0" borderId="12" xfId="0" applyFont="1" applyFill="1" applyBorder="1" applyAlignment="1">
      <alignment vertical="top" wrapText="1"/>
    </xf>
    <xf numFmtId="0" fontId="3" fillId="33" borderId="0" xfId="0" applyFont="1" applyFill="1" applyAlignment="1">
      <alignment horizontal="center" wrapText="1"/>
    </xf>
    <xf numFmtId="0" fontId="1" fillId="33" borderId="0" xfId="0" applyFont="1" applyFill="1" applyAlignment="1">
      <alignment horizontal="center"/>
    </xf>
    <xf numFmtId="0" fontId="0" fillId="33" borderId="0" xfId="0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223" fontId="7" fillId="33" borderId="11" xfId="0" applyNumberFormat="1" applyFont="1" applyFill="1" applyBorder="1" applyAlignment="1">
      <alignment horizontal="center"/>
    </xf>
    <xf numFmtId="223" fontId="7" fillId="33" borderId="11" xfId="0" applyNumberFormat="1" applyFont="1" applyFill="1" applyBorder="1" applyAlignment="1">
      <alignment/>
    </xf>
    <xf numFmtId="223" fontId="7" fillId="33" borderId="12" xfId="0" applyNumberFormat="1" applyFont="1" applyFill="1" applyBorder="1" applyAlignment="1">
      <alignment horizontal="center"/>
    </xf>
    <xf numFmtId="223" fontId="7" fillId="33" borderId="12" xfId="0" applyNumberFormat="1" applyFont="1" applyFill="1" applyBorder="1" applyAlignment="1">
      <alignment/>
    </xf>
    <xf numFmtId="223" fontId="13" fillId="33" borderId="12" xfId="0" applyNumberFormat="1" applyFont="1" applyFill="1" applyBorder="1" applyAlignment="1">
      <alignment/>
    </xf>
    <xf numFmtId="223" fontId="8" fillId="33" borderId="12" xfId="0" applyNumberFormat="1" applyFont="1" applyFill="1" applyBorder="1" applyAlignment="1">
      <alignment horizontal="center"/>
    </xf>
    <xf numFmtId="223" fontId="8" fillId="33" borderId="12" xfId="0" applyNumberFormat="1" applyFont="1" applyFill="1" applyBorder="1" applyAlignment="1">
      <alignment/>
    </xf>
    <xf numFmtId="223" fontId="8" fillId="33" borderId="12" xfId="0" applyNumberFormat="1" applyFont="1" applyFill="1" applyBorder="1" applyAlignment="1">
      <alignment horizontal="center"/>
    </xf>
    <xf numFmtId="223" fontId="13" fillId="33" borderId="12" xfId="0" applyNumberFormat="1" applyFont="1" applyFill="1" applyBorder="1" applyAlignment="1">
      <alignment horizontal="center"/>
    </xf>
    <xf numFmtId="4" fontId="7" fillId="33" borderId="12" xfId="0" applyNumberFormat="1" applyFont="1" applyFill="1" applyBorder="1" applyAlignment="1">
      <alignment horizontal="center"/>
    </xf>
    <xf numFmtId="223" fontId="8" fillId="33" borderId="12" xfId="0" applyNumberFormat="1" applyFont="1" applyFill="1" applyBorder="1" applyAlignment="1">
      <alignment/>
    </xf>
    <xf numFmtId="223" fontId="7" fillId="33" borderId="13" xfId="0" applyNumberFormat="1" applyFont="1" applyFill="1" applyBorder="1" applyAlignment="1">
      <alignment horizontal="center"/>
    </xf>
    <xf numFmtId="223" fontId="7" fillId="33" borderId="13" xfId="0" applyNumberFormat="1" applyFont="1" applyFill="1" applyBorder="1" applyAlignment="1">
      <alignment/>
    </xf>
    <xf numFmtId="223" fontId="8" fillId="33" borderId="12" xfId="0" applyNumberFormat="1" applyFont="1" applyFill="1" applyBorder="1" applyAlignment="1">
      <alignment/>
    </xf>
    <xf numFmtId="223" fontId="9" fillId="33" borderId="10" xfId="0" applyNumberFormat="1" applyFont="1" applyFill="1" applyBorder="1" applyAlignment="1">
      <alignment horizontal="center" vertical="center"/>
    </xf>
    <xf numFmtId="223" fontId="9" fillId="33" borderId="10" xfId="0" applyNumberFormat="1" applyFont="1" applyFill="1" applyBorder="1" applyAlignment="1">
      <alignment vertical="center"/>
    </xf>
    <xf numFmtId="223" fontId="9" fillId="33" borderId="10" xfId="0" applyNumberFormat="1" applyFont="1" applyFill="1" applyBorder="1" applyAlignment="1">
      <alignment horizontal="center"/>
    </xf>
    <xf numFmtId="223" fontId="9" fillId="33" borderId="10" xfId="0" applyNumberFormat="1" applyFont="1" applyFill="1" applyBorder="1" applyAlignment="1">
      <alignment/>
    </xf>
    <xf numFmtId="223" fontId="7" fillId="33" borderId="14" xfId="0" applyNumberFormat="1" applyFont="1" applyFill="1" applyBorder="1" applyAlignment="1">
      <alignment horizontal="center"/>
    </xf>
    <xf numFmtId="223" fontId="7" fillId="33" borderId="14" xfId="0" applyNumberFormat="1" applyFont="1" applyFill="1" applyBorder="1" applyAlignment="1">
      <alignment/>
    </xf>
    <xf numFmtId="223" fontId="7" fillId="33" borderId="19" xfId="0" applyNumberFormat="1" applyFont="1" applyFill="1" applyBorder="1" applyAlignment="1">
      <alignment/>
    </xf>
    <xf numFmtId="223" fontId="7" fillId="33" borderId="17" xfId="0" applyNumberFormat="1" applyFont="1" applyFill="1" applyBorder="1" applyAlignment="1">
      <alignment horizontal="center"/>
    </xf>
    <xf numFmtId="223" fontId="7" fillId="33" borderId="15" xfId="0" applyNumberFormat="1" applyFont="1" applyFill="1" applyBorder="1" applyAlignment="1">
      <alignment horizontal="center"/>
    </xf>
    <xf numFmtId="223" fontId="7" fillId="33" borderId="15" xfId="0" applyNumberFormat="1" applyFont="1" applyFill="1" applyBorder="1" applyAlignment="1">
      <alignment/>
    </xf>
    <xf numFmtId="223" fontId="7" fillId="33" borderId="20" xfId="0" applyNumberFormat="1" applyFont="1" applyFill="1" applyBorder="1" applyAlignment="1">
      <alignment/>
    </xf>
    <xf numFmtId="223" fontId="7" fillId="33" borderId="10" xfId="0" applyNumberFormat="1" applyFont="1" applyFill="1" applyBorder="1" applyAlignment="1">
      <alignment horizontal="center"/>
    </xf>
    <xf numFmtId="223" fontId="7" fillId="33" borderId="10" xfId="0" applyNumberFormat="1" applyFont="1" applyFill="1" applyBorder="1" applyAlignment="1">
      <alignment/>
    </xf>
    <xf numFmtId="223" fontId="8" fillId="33" borderId="10" xfId="0" applyNumberFormat="1" applyFont="1" applyFill="1" applyBorder="1" applyAlignment="1">
      <alignment horizontal="center"/>
    </xf>
    <xf numFmtId="223" fontId="8" fillId="33" borderId="14" xfId="0" applyNumberFormat="1" applyFont="1" applyFill="1" applyBorder="1" applyAlignment="1">
      <alignment horizontal="center"/>
    </xf>
    <xf numFmtId="223" fontId="9" fillId="33" borderId="0" xfId="0" applyNumberFormat="1" applyFont="1" applyFill="1" applyBorder="1" applyAlignment="1">
      <alignment horizontal="center"/>
    </xf>
    <xf numFmtId="223" fontId="9" fillId="33" borderId="0" xfId="0" applyNumberFormat="1" applyFont="1" applyFill="1" applyBorder="1" applyAlignment="1">
      <alignment horizontal="center"/>
    </xf>
    <xf numFmtId="223" fontId="9" fillId="33" borderId="0" xfId="0" applyNumberFormat="1" applyFont="1" applyFill="1" applyBorder="1" applyAlignment="1">
      <alignment/>
    </xf>
    <xf numFmtId="49" fontId="2" fillId="33" borderId="21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/>
    </xf>
    <xf numFmtId="223" fontId="7" fillId="33" borderId="22" xfId="0" applyNumberFormat="1" applyFont="1" applyFill="1" applyBorder="1" applyAlignment="1">
      <alignment horizontal="center"/>
    </xf>
    <xf numFmtId="223" fontId="7" fillId="33" borderId="22" xfId="0" applyNumberFormat="1" applyFont="1" applyFill="1" applyBorder="1" applyAlignment="1">
      <alignment/>
    </xf>
    <xf numFmtId="223" fontId="7" fillId="33" borderId="23" xfId="0" applyNumberFormat="1" applyFont="1" applyFill="1" applyBorder="1" applyAlignment="1">
      <alignment/>
    </xf>
    <xf numFmtId="223" fontId="2" fillId="33" borderId="0" xfId="0" applyNumberFormat="1" applyFont="1" applyFill="1" applyBorder="1" applyAlignment="1">
      <alignment horizontal="center"/>
    </xf>
    <xf numFmtId="223" fontId="2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223" fontId="4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223" fontId="0" fillId="33" borderId="0" xfId="0" applyNumberFormat="1" applyFill="1" applyAlignment="1">
      <alignment/>
    </xf>
    <xf numFmtId="223" fontId="8" fillId="33" borderId="12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223" fontId="48" fillId="33" borderId="12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223" fontId="2" fillId="33" borderId="26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223" fontId="2" fillId="33" borderId="14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223" fontId="2" fillId="33" borderId="27" xfId="0" applyNumberFormat="1" applyFont="1" applyFill="1" applyBorder="1" applyAlignment="1">
      <alignment horizontal="center" vertical="center" wrapText="1"/>
    </xf>
    <xf numFmtId="223" fontId="2" fillId="33" borderId="28" xfId="0" applyNumberFormat="1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0"/>
  <sheetViews>
    <sheetView tabSelected="1" zoomScaleSheetLayoutView="100" zoomScalePageLayoutView="0" workbookViewId="0" topLeftCell="A1">
      <pane xSplit="2" ySplit="8" topLeftCell="C8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:A6"/>
    </sheetView>
  </sheetViews>
  <sheetFormatPr defaultColWidth="9.375" defaultRowHeight="12.75"/>
  <cols>
    <col min="1" max="1" width="55.875" style="1" customWidth="1"/>
    <col min="2" max="2" width="10.375" style="1" customWidth="1"/>
    <col min="3" max="3" width="11.875" style="44" customWidth="1"/>
    <col min="4" max="4" width="12.125" style="105" customWidth="1"/>
    <col min="5" max="5" width="12.375" style="44" customWidth="1"/>
    <col min="6" max="6" width="11.00390625" style="44" customWidth="1"/>
    <col min="7" max="7" width="14.625" style="44" customWidth="1"/>
    <col min="8" max="8" width="13.125" style="44" customWidth="1"/>
    <col min="9" max="9" width="11.50390625" style="44" customWidth="1"/>
    <col min="10" max="11" width="9.375" style="44" customWidth="1"/>
    <col min="12" max="16384" width="9.375" style="1" customWidth="1"/>
  </cols>
  <sheetData>
    <row r="1" spans="1:9" ht="22.5" customHeight="1">
      <c r="A1" s="124" t="s">
        <v>89</v>
      </c>
      <c r="B1" s="124"/>
      <c r="C1" s="124"/>
      <c r="D1" s="124"/>
      <c r="E1" s="124"/>
      <c r="F1" s="124"/>
      <c r="G1" s="124"/>
      <c r="H1" s="124"/>
      <c r="I1" s="124"/>
    </row>
    <row r="2" spans="1:9" ht="7.5" customHeight="1">
      <c r="A2" s="4"/>
      <c r="B2" s="4"/>
      <c r="C2" s="55"/>
      <c r="D2" s="55"/>
      <c r="E2" s="55"/>
      <c r="F2" s="55"/>
      <c r="G2" s="55"/>
      <c r="H2" s="55"/>
      <c r="I2" s="55"/>
    </row>
    <row r="3" spans="2:9" ht="14.25" customHeight="1" thickBot="1">
      <c r="B3" s="2"/>
      <c r="C3" s="56"/>
      <c r="D3" s="56"/>
      <c r="E3" s="57"/>
      <c r="I3" s="44" t="s">
        <v>25</v>
      </c>
    </row>
    <row r="4" spans="1:9" ht="14.25" customHeight="1" thickBot="1">
      <c r="A4" s="125" t="s">
        <v>3</v>
      </c>
      <c r="B4" s="125" t="s">
        <v>4</v>
      </c>
      <c r="C4" s="123" t="s">
        <v>90</v>
      </c>
      <c r="D4" s="123" t="s">
        <v>91</v>
      </c>
      <c r="E4" s="123" t="s">
        <v>92</v>
      </c>
      <c r="F4" s="123" t="s">
        <v>93</v>
      </c>
      <c r="G4" s="123"/>
      <c r="H4" s="123" t="s">
        <v>94</v>
      </c>
      <c r="I4" s="123"/>
    </row>
    <row r="5" spans="1:9" ht="66" customHeight="1" thickBot="1">
      <c r="A5" s="125"/>
      <c r="B5" s="125"/>
      <c r="C5" s="123"/>
      <c r="D5" s="123"/>
      <c r="E5" s="123"/>
      <c r="F5" s="123"/>
      <c r="G5" s="123"/>
      <c r="H5" s="123"/>
      <c r="I5" s="123"/>
    </row>
    <row r="6" spans="1:9" ht="23.25" customHeight="1" thickBot="1">
      <c r="A6" s="125"/>
      <c r="B6" s="125"/>
      <c r="C6" s="123"/>
      <c r="D6" s="123"/>
      <c r="E6" s="123"/>
      <c r="F6" s="58" t="s">
        <v>24</v>
      </c>
      <c r="G6" s="59" t="s">
        <v>23</v>
      </c>
      <c r="H6" s="59" t="s">
        <v>23</v>
      </c>
      <c r="I6" s="58" t="s">
        <v>24</v>
      </c>
    </row>
    <row r="7" spans="1:10" ht="16.5" customHeight="1" thickBot="1">
      <c r="A7" s="3">
        <v>1</v>
      </c>
      <c r="B7" s="3">
        <v>2</v>
      </c>
      <c r="C7" s="60">
        <v>3</v>
      </c>
      <c r="D7" s="60">
        <v>4</v>
      </c>
      <c r="E7" s="60">
        <v>5</v>
      </c>
      <c r="F7" s="60">
        <v>6</v>
      </c>
      <c r="G7" s="60">
        <v>7</v>
      </c>
      <c r="H7" s="60">
        <v>8</v>
      </c>
      <c r="I7" s="60">
        <v>9</v>
      </c>
      <c r="J7" s="108"/>
    </row>
    <row r="8" spans="1:9" ht="16.5" customHeight="1" thickBot="1">
      <c r="A8" s="12" t="s">
        <v>8</v>
      </c>
      <c r="B8" s="3"/>
      <c r="C8" s="60"/>
      <c r="D8" s="60"/>
      <c r="E8" s="60"/>
      <c r="F8" s="61"/>
      <c r="G8" s="61"/>
      <c r="H8" s="61"/>
      <c r="I8" s="61"/>
    </row>
    <row r="9" spans="1:9" ht="16.5" customHeight="1">
      <c r="A9" s="15" t="s">
        <v>0</v>
      </c>
      <c r="B9" s="7">
        <v>100000</v>
      </c>
      <c r="C9" s="62">
        <f>C10+C13+C16+C21</f>
        <v>366835.1</v>
      </c>
      <c r="D9" s="62">
        <f>D10+D13+D16+D21</f>
        <v>431421.2</v>
      </c>
      <c r="E9" s="62">
        <f>E10+E13+E16+E21</f>
        <v>423607.30000000005</v>
      </c>
      <c r="F9" s="62">
        <f aca="true" t="shared" si="0" ref="F9:F52">E9/D9*100</f>
        <v>98.18880017949976</v>
      </c>
      <c r="G9" s="62">
        <f>E9-D9</f>
        <v>-7813.899999999965</v>
      </c>
      <c r="H9" s="63">
        <f aca="true" t="shared" si="1" ref="H9:H15">E9-C9</f>
        <v>56772.20000000007</v>
      </c>
      <c r="I9" s="63">
        <f>E9/C9*100</f>
        <v>115.47621806092168</v>
      </c>
    </row>
    <row r="10" spans="1:9" ht="32.25" customHeight="1">
      <c r="A10" s="16" t="s">
        <v>41</v>
      </c>
      <c r="B10" s="8">
        <v>110000</v>
      </c>
      <c r="C10" s="64">
        <f>C11+C12</f>
        <v>229515.4</v>
      </c>
      <c r="D10" s="64">
        <f>D11+D12</f>
        <v>279309.7</v>
      </c>
      <c r="E10" s="64">
        <f>E11+E12</f>
        <v>274627.4</v>
      </c>
      <c r="F10" s="64">
        <f t="shared" si="0"/>
        <v>98.32361711748644</v>
      </c>
      <c r="G10" s="64">
        <f aca="true" t="shared" si="2" ref="G10:G23">E10-D10</f>
        <v>-4682.299999999988</v>
      </c>
      <c r="H10" s="65">
        <f t="shared" si="1"/>
        <v>45112.00000000003</v>
      </c>
      <c r="I10" s="65">
        <f aca="true" t="shared" si="3" ref="I10:I82">E10/C10*100</f>
        <v>119.65532596069808</v>
      </c>
    </row>
    <row r="11" spans="1:9" ht="18.75" customHeight="1">
      <c r="A11" s="25" t="s">
        <v>33</v>
      </c>
      <c r="B11" s="8">
        <v>110100</v>
      </c>
      <c r="C11" s="64">
        <v>228287.5</v>
      </c>
      <c r="D11" s="64">
        <v>273947.5</v>
      </c>
      <c r="E11" s="64">
        <v>269254.7</v>
      </c>
      <c r="F11" s="64">
        <f t="shared" si="0"/>
        <v>98.28697104372188</v>
      </c>
      <c r="G11" s="64">
        <f t="shared" si="2"/>
        <v>-4692.799999999988</v>
      </c>
      <c r="H11" s="65">
        <f t="shared" si="1"/>
        <v>40967.20000000001</v>
      </c>
      <c r="I11" s="65">
        <f t="shared" si="3"/>
        <v>117.94544160324153</v>
      </c>
    </row>
    <row r="12" spans="1:9" ht="15" customHeight="1">
      <c r="A12" s="25" t="s">
        <v>9</v>
      </c>
      <c r="B12" s="8">
        <v>110200</v>
      </c>
      <c r="C12" s="64">
        <v>1227.9</v>
      </c>
      <c r="D12" s="64">
        <v>5362.2</v>
      </c>
      <c r="E12" s="64">
        <v>5372.7</v>
      </c>
      <c r="F12" s="64">
        <f t="shared" si="0"/>
        <v>100.19581515049794</v>
      </c>
      <c r="G12" s="64">
        <f t="shared" si="2"/>
        <v>10.5</v>
      </c>
      <c r="H12" s="65">
        <f t="shared" si="1"/>
        <v>4144.799999999999</v>
      </c>
      <c r="I12" s="66">
        <f t="shared" si="3"/>
        <v>437.55191790862443</v>
      </c>
    </row>
    <row r="13" spans="1:9" ht="28.5" customHeight="1">
      <c r="A13" s="53" t="s">
        <v>88</v>
      </c>
      <c r="B13" s="8">
        <v>130000</v>
      </c>
      <c r="C13" s="64">
        <f>C14+C15</f>
        <v>6.5</v>
      </c>
      <c r="D13" s="64">
        <f>D15</f>
        <v>6</v>
      </c>
      <c r="E13" s="64">
        <f>E14+E15</f>
        <v>16.9</v>
      </c>
      <c r="F13" s="64">
        <f t="shared" si="0"/>
        <v>281.66666666666663</v>
      </c>
      <c r="G13" s="64">
        <f t="shared" si="2"/>
        <v>10.899999999999999</v>
      </c>
      <c r="H13" s="65">
        <f t="shared" si="1"/>
        <v>10.399999999999999</v>
      </c>
      <c r="I13" s="65">
        <f t="shared" si="3"/>
        <v>259.99999999999994</v>
      </c>
    </row>
    <row r="14" spans="1:9" ht="28.5" customHeight="1">
      <c r="A14" s="46" t="s">
        <v>80</v>
      </c>
      <c r="B14" s="8">
        <v>130200</v>
      </c>
      <c r="C14" s="64">
        <v>0.4</v>
      </c>
      <c r="D14" s="64"/>
      <c r="E14" s="64"/>
      <c r="F14" s="64"/>
      <c r="G14" s="64">
        <f t="shared" si="2"/>
        <v>0</v>
      </c>
      <c r="H14" s="65">
        <f>E14-C14</f>
        <v>-0.4</v>
      </c>
      <c r="I14" s="68">
        <f>E14/C14*100</f>
        <v>0</v>
      </c>
    </row>
    <row r="15" spans="1:9" ht="46.5" customHeight="1">
      <c r="A15" s="54" t="s">
        <v>86</v>
      </c>
      <c r="B15" s="8">
        <v>130301</v>
      </c>
      <c r="C15" s="64">
        <v>6.1</v>
      </c>
      <c r="D15" s="64">
        <v>6</v>
      </c>
      <c r="E15" s="64">
        <v>16.9</v>
      </c>
      <c r="F15" s="64">
        <f t="shared" si="0"/>
        <v>281.66666666666663</v>
      </c>
      <c r="G15" s="64">
        <f t="shared" si="2"/>
        <v>10.899999999999999</v>
      </c>
      <c r="H15" s="65">
        <f t="shared" si="1"/>
        <v>10.799999999999999</v>
      </c>
      <c r="I15" s="65">
        <f t="shared" si="3"/>
        <v>277.04918032786884</v>
      </c>
    </row>
    <row r="16" spans="1:9" ht="15" customHeight="1">
      <c r="A16" s="25" t="s">
        <v>60</v>
      </c>
      <c r="B16" s="8">
        <v>140000</v>
      </c>
      <c r="C16" s="64">
        <f>C17+C18+C19</f>
        <v>28811.2</v>
      </c>
      <c r="D16" s="64">
        <f>D17+D18+D19</f>
        <v>32308</v>
      </c>
      <c r="E16" s="64">
        <f>E17+E18+E19</f>
        <v>30448.399999999998</v>
      </c>
      <c r="F16" s="64">
        <f>E16/D16*100</f>
        <v>94.24415005571375</v>
      </c>
      <c r="G16" s="64">
        <f>E16-D16</f>
        <v>-1859.6000000000022</v>
      </c>
      <c r="H16" s="65">
        <f aca="true" t="shared" si="4" ref="H16:H23">E16-C16</f>
        <v>1637.199999999997</v>
      </c>
      <c r="I16" s="66">
        <f>E16/C16*100</f>
        <v>105.68251235630588</v>
      </c>
    </row>
    <row r="17" spans="1:9" ht="31.5" customHeight="1">
      <c r="A17" s="17" t="s">
        <v>61</v>
      </c>
      <c r="B17" s="8">
        <v>140219</v>
      </c>
      <c r="C17" s="64">
        <v>2493.2</v>
      </c>
      <c r="D17" s="64">
        <v>2683.1</v>
      </c>
      <c r="E17" s="64">
        <v>1793</v>
      </c>
      <c r="F17" s="64">
        <f>E17/D17*100</f>
        <v>66.82568670567626</v>
      </c>
      <c r="G17" s="64">
        <f>E17-D17</f>
        <v>-890.0999999999999</v>
      </c>
      <c r="H17" s="65">
        <f t="shared" si="4"/>
        <v>-700.1999999999998</v>
      </c>
      <c r="I17" s="65">
        <f>E17/C17*100</f>
        <v>71.91561046045244</v>
      </c>
    </row>
    <row r="18" spans="1:9" ht="32.25" customHeight="1">
      <c r="A18" s="17" t="s">
        <v>62</v>
      </c>
      <c r="B18" s="8">
        <v>140319</v>
      </c>
      <c r="C18" s="64">
        <v>8726.2</v>
      </c>
      <c r="D18" s="64">
        <v>9366.9</v>
      </c>
      <c r="E18" s="64">
        <v>6089.3</v>
      </c>
      <c r="F18" s="64">
        <f>E18/D18*100</f>
        <v>65.00870085086848</v>
      </c>
      <c r="G18" s="64">
        <f>E18-D18</f>
        <v>-3277.5999999999995</v>
      </c>
      <c r="H18" s="65">
        <f t="shared" si="4"/>
        <v>-2636.9000000000005</v>
      </c>
      <c r="I18" s="65">
        <f>E18/C18*100</f>
        <v>69.7818065137173</v>
      </c>
    </row>
    <row r="19" spans="1:9" ht="45.75" customHeight="1">
      <c r="A19" s="17" t="s">
        <v>69</v>
      </c>
      <c r="B19" s="8">
        <v>140400</v>
      </c>
      <c r="C19" s="64">
        <v>17591.8</v>
      </c>
      <c r="D19" s="64">
        <v>20258</v>
      </c>
      <c r="E19" s="64">
        <v>22566.1</v>
      </c>
      <c r="F19" s="64">
        <f t="shared" si="0"/>
        <v>111.39352354625332</v>
      </c>
      <c r="G19" s="64">
        <f t="shared" si="2"/>
        <v>2308.0999999999985</v>
      </c>
      <c r="H19" s="65">
        <f t="shared" si="4"/>
        <v>4974.299999999999</v>
      </c>
      <c r="I19" s="65">
        <f t="shared" si="3"/>
        <v>128.27624234018123</v>
      </c>
    </row>
    <row r="20" spans="1:9" ht="18" customHeight="1" hidden="1">
      <c r="A20" s="17" t="s">
        <v>59</v>
      </c>
      <c r="B20" s="8">
        <v>160102</v>
      </c>
      <c r="C20" s="64"/>
      <c r="D20" s="64"/>
      <c r="E20" s="64"/>
      <c r="F20" s="69"/>
      <c r="G20" s="64"/>
      <c r="H20" s="65">
        <f t="shared" si="4"/>
        <v>0</v>
      </c>
      <c r="I20" s="68"/>
    </row>
    <row r="21" spans="1:9" ht="48" customHeight="1">
      <c r="A21" s="53" t="s">
        <v>81</v>
      </c>
      <c r="B21" s="8">
        <v>180000</v>
      </c>
      <c r="C21" s="64">
        <f>C22+C30+C31+C32+C33</f>
        <v>108502</v>
      </c>
      <c r="D21" s="64">
        <f>D22+D30+D31+D32+D33</f>
        <v>119797.5</v>
      </c>
      <c r="E21" s="64">
        <f>E22+E30+E31+E32+E33</f>
        <v>118514.6</v>
      </c>
      <c r="F21" s="64">
        <f t="shared" si="0"/>
        <v>98.92910953901377</v>
      </c>
      <c r="G21" s="64">
        <f t="shared" si="2"/>
        <v>-1282.8999999999942</v>
      </c>
      <c r="H21" s="65">
        <f t="shared" si="4"/>
        <v>10012.600000000006</v>
      </c>
      <c r="I21" s="65">
        <f>E21/C21*100</f>
        <v>109.22803266299239</v>
      </c>
    </row>
    <row r="22" spans="1:9" ht="22.5" customHeight="1">
      <c r="A22" s="25" t="s">
        <v>63</v>
      </c>
      <c r="B22" s="8">
        <v>180100</v>
      </c>
      <c r="C22" s="64">
        <f>C23+C24+C29</f>
        <v>60120.299999999996</v>
      </c>
      <c r="D22" s="64">
        <f>D23+D24+D29</f>
        <v>65060.299999999996</v>
      </c>
      <c r="E22" s="64">
        <f>E23+E24+E29</f>
        <v>63582.2</v>
      </c>
      <c r="F22" s="64">
        <f t="shared" si="0"/>
        <v>97.72810761708753</v>
      </c>
      <c r="G22" s="64">
        <f t="shared" si="2"/>
        <v>-1478.0999999999985</v>
      </c>
      <c r="H22" s="65">
        <f t="shared" si="4"/>
        <v>3461.9000000000015</v>
      </c>
      <c r="I22" s="65">
        <f>E22/C22*100</f>
        <v>105.75828796596159</v>
      </c>
    </row>
    <row r="23" spans="1:9" ht="30" customHeight="1">
      <c r="A23" s="17" t="s">
        <v>48</v>
      </c>
      <c r="B23" s="9" t="s">
        <v>34</v>
      </c>
      <c r="C23" s="64">
        <v>10078.1</v>
      </c>
      <c r="D23" s="64">
        <v>12212.5</v>
      </c>
      <c r="E23" s="64">
        <v>11823.9</v>
      </c>
      <c r="F23" s="64">
        <f t="shared" si="0"/>
        <v>96.81801432958035</v>
      </c>
      <c r="G23" s="64">
        <f t="shared" si="2"/>
        <v>-388.60000000000036</v>
      </c>
      <c r="H23" s="65">
        <f t="shared" si="4"/>
        <v>1745.7999999999993</v>
      </c>
      <c r="I23" s="65">
        <f>E23/C23*100</f>
        <v>117.32270963772933</v>
      </c>
    </row>
    <row r="24" spans="1:9" ht="18" customHeight="1">
      <c r="A24" s="25" t="s">
        <v>44</v>
      </c>
      <c r="B24" s="10"/>
      <c r="C24" s="64">
        <f>C25+C26+C27+C28</f>
        <v>49938.799999999996</v>
      </c>
      <c r="D24" s="64">
        <f>D25+D26+D27+D28</f>
        <v>52775.1</v>
      </c>
      <c r="E24" s="64">
        <f>E25+E26+E27+E28</f>
        <v>51685.49999999999</v>
      </c>
      <c r="F24" s="64">
        <f t="shared" si="0"/>
        <v>97.93538998504975</v>
      </c>
      <c r="G24" s="64">
        <f aca="true" t="shared" si="5" ref="G24:G67">E24-D24</f>
        <v>-1089.6000000000058</v>
      </c>
      <c r="H24" s="65">
        <f aca="true" t="shared" si="6" ref="H24:H52">E24-C24</f>
        <v>1746.699999999997</v>
      </c>
      <c r="I24" s="65">
        <f t="shared" si="3"/>
        <v>103.49768116174197</v>
      </c>
    </row>
    <row r="25" spans="1:9" ht="20.25" customHeight="1">
      <c r="A25" s="25" t="s">
        <v>10</v>
      </c>
      <c r="B25" s="10">
        <v>180105</v>
      </c>
      <c r="C25" s="64">
        <v>18614.5</v>
      </c>
      <c r="D25" s="64">
        <v>20595.7</v>
      </c>
      <c r="E25" s="64">
        <v>20867.3</v>
      </c>
      <c r="F25" s="64">
        <f t="shared" si="0"/>
        <v>101.31872186912803</v>
      </c>
      <c r="G25" s="64">
        <f t="shared" si="5"/>
        <v>271.59999999999854</v>
      </c>
      <c r="H25" s="65">
        <f t="shared" si="6"/>
        <v>2252.7999999999993</v>
      </c>
      <c r="I25" s="65">
        <f t="shared" si="3"/>
        <v>112.10239329554916</v>
      </c>
    </row>
    <row r="26" spans="1:9" ht="18" customHeight="1">
      <c r="A26" s="25" t="s">
        <v>11</v>
      </c>
      <c r="B26" s="10">
        <v>180106</v>
      </c>
      <c r="C26" s="64">
        <v>25071.7</v>
      </c>
      <c r="D26" s="64">
        <v>25904.3</v>
      </c>
      <c r="E26" s="64">
        <v>24717.1</v>
      </c>
      <c r="F26" s="64">
        <f t="shared" si="0"/>
        <v>95.41697710418732</v>
      </c>
      <c r="G26" s="64">
        <f t="shared" si="5"/>
        <v>-1187.2000000000007</v>
      </c>
      <c r="H26" s="65">
        <f t="shared" si="6"/>
        <v>-354.6000000000022</v>
      </c>
      <c r="I26" s="65">
        <f t="shared" si="3"/>
        <v>98.58565633762369</v>
      </c>
    </row>
    <row r="27" spans="1:9" ht="18" customHeight="1">
      <c r="A27" s="25" t="s">
        <v>12</v>
      </c>
      <c r="B27" s="10">
        <v>180107</v>
      </c>
      <c r="C27" s="64">
        <v>584.6</v>
      </c>
      <c r="D27" s="64">
        <v>517</v>
      </c>
      <c r="E27" s="64">
        <v>534.6</v>
      </c>
      <c r="F27" s="64">
        <f t="shared" si="0"/>
        <v>103.40425531914894</v>
      </c>
      <c r="G27" s="64">
        <f t="shared" si="5"/>
        <v>17.600000000000023</v>
      </c>
      <c r="H27" s="65">
        <f t="shared" si="6"/>
        <v>-50</v>
      </c>
      <c r="I27" s="65">
        <f t="shared" si="3"/>
        <v>91.44714334587752</v>
      </c>
    </row>
    <row r="28" spans="1:9" ht="18" customHeight="1">
      <c r="A28" s="25" t="s">
        <v>13</v>
      </c>
      <c r="B28" s="10">
        <v>180109</v>
      </c>
      <c r="C28" s="64">
        <v>5668</v>
      </c>
      <c r="D28" s="64">
        <v>5758.1</v>
      </c>
      <c r="E28" s="64">
        <v>5566.5</v>
      </c>
      <c r="F28" s="64">
        <f t="shared" si="0"/>
        <v>96.6725135027179</v>
      </c>
      <c r="G28" s="64">
        <f t="shared" si="5"/>
        <v>-191.60000000000036</v>
      </c>
      <c r="H28" s="65">
        <f t="shared" si="6"/>
        <v>-101.5</v>
      </c>
      <c r="I28" s="65">
        <f t="shared" si="3"/>
        <v>98.2092448835568</v>
      </c>
    </row>
    <row r="29" spans="1:9" ht="30">
      <c r="A29" s="35" t="s">
        <v>42</v>
      </c>
      <c r="B29" s="9" t="s">
        <v>35</v>
      </c>
      <c r="C29" s="64">
        <v>103.4</v>
      </c>
      <c r="D29" s="64">
        <v>72.7</v>
      </c>
      <c r="E29" s="64">
        <v>72.8</v>
      </c>
      <c r="F29" s="70">
        <f t="shared" si="0"/>
        <v>100.13755158184318</v>
      </c>
      <c r="G29" s="64">
        <f t="shared" si="5"/>
        <v>0.09999999999999432</v>
      </c>
      <c r="H29" s="65">
        <f t="shared" si="6"/>
        <v>-30.60000000000001</v>
      </c>
      <c r="I29" s="65">
        <f>E29/C29*100</f>
        <v>70.40618955512572</v>
      </c>
    </row>
    <row r="30" spans="1:9" ht="30" customHeight="1">
      <c r="A30" s="17" t="s">
        <v>64</v>
      </c>
      <c r="B30" s="8">
        <v>180200</v>
      </c>
      <c r="C30" s="64">
        <v>165.2</v>
      </c>
      <c r="D30" s="64">
        <v>138.8</v>
      </c>
      <c r="E30" s="64">
        <v>134.4</v>
      </c>
      <c r="F30" s="71">
        <f t="shared" si="0"/>
        <v>96.82997118155619</v>
      </c>
      <c r="G30" s="64">
        <f t="shared" si="5"/>
        <v>-4.400000000000006</v>
      </c>
      <c r="H30" s="65">
        <f t="shared" si="6"/>
        <v>-30.799999999999983</v>
      </c>
      <c r="I30" s="65">
        <f t="shared" si="3"/>
        <v>81.35593220338984</v>
      </c>
    </row>
    <row r="31" spans="1:9" ht="18.75" customHeight="1">
      <c r="A31" s="17" t="s">
        <v>43</v>
      </c>
      <c r="B31" s="8">
        <v>180300</v>
      </c>
      <c r="C31" s="64">
        <v>98.1</v>
      </c>
      <c r="D31" s="64">
        <v>91.7</v>
      </c>
      <c r="E31" s="64">
        <v>91.7</v>
      </c>
      <c r="F31" s="64">
        <f t="shared" si="0"/>
        <v>100</v>
      </c>
      <c r="G31" s="64">
        <f t="shared" si="5"/>
        <v>0</v>
      </c>
      <c r="H31" s="65">
        <f t="shared" si="6"/>
        <v>-6.3999999999999915</v>
      </c>
      <c r="I31" s="65">
        <f t="shared" si="3"/>
        <v>93.47604485219165</v>
      </c>
    </row>
    <row r="32" spans="1:9" ht="45" customHeight="1">
      <c r="A32" s="17" t="s">
        <v>49</v>
      </c>
      <c r="B32" s="8">
        <v>180400</v>
      </c>
      <c r="C32" s="64"/>
      <c r="D32" s="64"/>
      <c r="E32" s="64">
        <v>4.4</v>
      </c>
      <c r="F32" s="69" t="e">
        <f t="shared" si="0"/>
        <v>#DIV/0!</v>
      </c>
      <c r="G32" s="64">
        <f t="shared" si="5"/>
        <v>4.4</v>
      </c>
      <c r="H32" s="65">
        <f t="shared" si="6"/>
        <v>4.4</v>
      </c>
      <c r="I32" s="107" t="e">
        <f>E32/C32*100</f>
        <v>#DIV/0!</v>
      </c>
    </row>
    <row r="33" spans="1:9" ht="17.25" customHeight="1">
      <c r="A33" s="26" t="s">
        <v>50</v>
      </c>
      <c r="B33" s="8">
        <v>180500</v>
      </c>
      <c r="C33" s="64">
        <v>48118.4</v>
      </c>
      <c r="D33" s="64">
        <v>54506.7</v>
      </c>
      <c r="E33" s="64">
        <v>54701.9</v>
      </c>
      <c r="F33" s="64">
        <f t="shared" si="0"/>
        <v>100.35812111171656</v>
      </c>
      <c r="G33" s="64">
        <f t="shared" si="5"/>
        <v>195.20000000000437</v>
      </c>
      <c r="H33" s="65">
        <f t="shared" si="6"/>
        <v>6583.5</v>
      </c>
      <c r="I33" s="65">
        <f t="shared" si="3"/>
        <v>113.68187637161668</v>
      </c>
    </row>
    <row r="34" spans="1:9" ht="15" customHeight="1" hidden="1">
      <c r="A34" s="26" t="s">
        <v>46</v>
      </c>
      <c r="B34" s="8">
        <v>190000</v>
      </c>
      <c r="C34" s="64">
        <f>C35</f>
        <v>0</v>
      </c>
      <c r="D34" s="64">
        <f>D35</f>
        <v>0</v>
      </c>
      <c r="E34" s="64">
        <f>E35</f>
        <v>0</v>
      </c>
      <c r="F34" s="69" t="e">
        <f>E34/D34*100</f>
        <v>#DIV/0!</v>
      </c>
      <c r="G34" s="64">
        <f>E34-D34</f>
        <v>0</v>
      </c>
      <c r="H34" s="65">
        <f t="shared" si="6"/>
        <v>0</v>
      </c>
      <c r="I34" s="68" t="e">
        <f t="shared" si="3"/>
        <v>#DIV/0!</v>
      </c>
    </row>
    <row r="35" spans="1:9" ht="153" customHeight="1" hidden="1">
      <c r="A35" s="16" t="s">
        <v>72</v>
      </c>
      <c r="B35" s="8">
        <v>190900</v>
      </c>
      <c r="C35" s="64"/>
      <c r="D35" s="64">
        <v>0</v>
      </c>
      <c r="E35" s="64"/>
      <c r="F35" s="69" t="e">
        <f t="shared" si="0"/>
        <v>#DIV/0!</v>
      </c>
      <c r="G35" s="64">
        <f t="shared" si="5"/>
        <v>0</v>
      </c>
      <c r="H35" s="65">
        <f t="shared" si="6"/>
        <v>0</v>
      </c>
      <c r="I35" s="68" t="e">
        <f>E35/C35*100</f>
        <v>#DIV/0!</v>
      </c>
    </row>
    <row r="36" spans="1:9" ht="18" customHeight="1">
      <c r="A36" s="27" t="s">
        <v>1</v>
      </c>
      <c r="B36" s="8">
        <v>200000</v>
      </c>
      <c r="C36" s="64">
        <f>C37+C45+C53</f>
        <v>6051.699999999999</v>
      </c>
      <c r="D36" s="64">
        <f>D37+D45+D53</f>
        <v>6123</v>
      </c>
      <c r="E36" s="64">
        <f>E37+E45+E53</f>
        <v>8678.099999999999</v>
      </c>
      <c r="F36" s="64">
        <f t="shared" si="0"/>
        <v>141.72954434100927</v>
      </c>
      <c r="G36" s="64">
        <f t="shared" si="5"/>
        <v>2555.0999999999985</v>
      </c>
      <c r="H36" s="65">
        <f t="shared" si="6"/>
        <v>2626.3999999999996</v>
      </c>
      <c r="I36" s="65">
        <f t="shared" si="3"/>
        <v>143.39937538212405</v>
      </c>
    </row>
    <row r="37" spans="1:9" ht="32.25" customHeight="1">
      <c r="A37" s="16" t="s">
        <v>5</v>
      </c>
      <c r="B37" s="8">
        <v>210000</v>
      </c>
      <c r="C37" s="64">
        <f>SUM(C38:C43)</f>
        <v>828.5999999999999</v>
      </c>
      <c r="D37" s="64">
        <f>SUM(D38:D43)</f>
        <v>279.2</v>
      </c>
      <c r="E37" s="64">
        <f>SUM(E38:E44)</f>
        <v>1027.7</v>
      </c>
      <c r="F37" s="64">
        <f t="shared" si="0"/>
        <v>368.0873925501433</v>
      </c>
      <c r="G37" s="64">
        <f t="shared" si="5"/>
        <v>748.5</v>
      </c>
      <c r="H37" s="65">
        <f t="shared" si="6"/>
        <v>199.10000000000014</v>
      </c>
      <c r="I37" s="65">
        <f t="shared" si="3"/>
        <v>124.02848177649048</v>
      </c>
    </row>
    <row r="38" spans="1:9" ht="62.25" customHeight="1">
      <c r="A38" s="16" t="s">
        <v>51</v>
      </c>
      <c r="B38" s="8">
        <v>210103</v>
      </c>
      <c r="C38" s="64">
        <v>26.9</v>
      </c>
      <c r="D38" s="64">
        <v>20.2</v>
      </c>
      <c r="E38" s="64">
        <v>24.1</v>
      </c>
      <c r="F38" s="64">
        <f t="shared" si="0"/>
        <v>119.30693069306932</v>
      </c>
      <c r="G38" s="64">
        <f t="shared" si="5"/>
        <v>3.900000000000002</v>
      </c>
      <c r="H38" s="65">
        <f t="shared" si="6"/>
        <v>-2.799999999999997</v>
      </c>
      <c r="I38" s="65">
        <f t="shared" si="3"/>
        <v>89.5910780669145</v>
      </c>
    </row>
    <row r="39" spans="1:9" ht="30.75" customHeight="1">
      <c r="A39" s="16" t="s">
        <v>65</v>
      </c>
      <c r="B39" s="8">
        <v>210500</v>
      </c>
      <c r="C39" s="64">
        <v>141.3</v>
      </c>
      <c r="D39" s="64"/>
      <c r="E39" s="64">
        <v>401.5</v>
      </c>
      <c r="F39" s="69" t="e">
        <f t="shared" si="0"/>
        <v>#DIV/0!</v>
      </c>
      <c r="G39" s="64">
        <f>E39-D39</f>
        <v>401.5</v>
      </c>
      <c r="H39" s="65">
        <f>E39-C39</f>
        <v>260.2</v>
      </c>
      <c r="I39" s="65">
        <f>E39/C39*100</f>
        <v>284.14720452937013</v>
      </c>
    </row>
    <row r="40" spans="1:9" ht="15.75" customHeight="1">
      <c r="A40" s="16" t="s">
        <v>58</v>
      </c>
      <c r="B40" s="8">
        <v>210805</v>
      </c>
      <c r="C40" s="64">
        <v>453.8</v>
      </c>
      <c r="D40" s="64"/>
      <c r="E40" s="64">
        <v>7.2</v>
      </c>
      <c r="F40" s="69" t="e">
        <f t="shared" si="0"/>
        <v>#DIV/0!</v>
      </c>
      <c r="G40" s="64">
        <f>E40-D40</f>
        <v>7.2</v>
      </c>
      <c r="H40" s="65">
        <f t="shared" si="6"/>
        <v>-446.6</v>
      </c>
      <c r="I40" s="65">
        <f t="shared" si="3"/>
        <v>1.5866020273248127</v>
      </c>
    </row>
    <row r="41" spans="1:9" ht="15" customHeight="1" hidden="1">
      <c r="A41" s="16" t="s">
        <v>47</v>
      </c>
      <c r="B41" s="8">
        <v>210809</v>
      </c>
      <c r="C41" s="64"/>
      <c r="D41" s="64"/>
      <c r="E41" s="64"/>
      <c r="F41" s="64" t="e">
        <f t="shared" si="0"/>
        <v>#DIV/0!</v>
      </c>
      <c r="G41" s="64">
        <f>E41-D41</f>
        <v>0</v>
      </c>
      <c r="H41" s="65">
        <f t="shared" si="6"/>
        <v>0</v>
      </c>
      <c r="I41" s="65" t="e">
        <f t="shared" si="3"/>
        <v>#DIV/0!</v>
      </c>
    </row>
    <row r="42" spans="1:9" ht="18.75" customHeight="1">
      <c r="A42" s="25" t="s">
        <v>52</v>
      </c>
      <c r="B42" s="8">
        <v>210811</v>
      </c>
      <c r="C42" s="64">
        <v>50.9</v>
      </c>
      <c r="D42" s="64">
        <v>60</v>
      </c>
      <c r="E42" s="64">
        <v>259.7</v>
      </c>
      <c r="F42" s="64">
        <f t="shared" si="0"/>
        <v>432.8333333333333</v>
      </c>
      <c r="G42" s="64">
        <f t="shared" si="5"/>
        <v>199.7</v>
      </c>
      <c r="H42" s="65">
        <f t="shared" si="6"/>
        <v>208.79999999999998</v>
      </c>
      <c r="I42" s="65">
        <f t="shared" si="3"/>
        <v>510.21611001964635</v>
      </c>
    </row>
    <row r="43" spans="1:9" ht="60" customHeight="1">
      <c r="A43" s="17" t="s">
        <v>82</v>
      </c>
      <c r="B43" s="8">
        <v>210815</v>
      </c>
      <c r="C43" s="64">
        <v>155.7</v>
      </c>
      <c r="D43" s="64">
        <v>199</v>
      </c>
      <c r="E43" s="64">
        <v>290.9</v>
      </c>
      <c r="F43" s="64">
        <f t="shared" si="0"/>
        <v>146.18090452261305</v>
      </c>
      <c r="G43" s="64">
        <f>E43-D43</f>
        <v>91.89999999999998</v>
      </c>
      <c r="H43" s="65">
        <f t="shared" si="6"/>
        <v>135.2</v>
      </c>
      <c r="I43" s="65">
        <f>E43/C43*100</f>
        <v>186.83365446371226</v>
      </c>
    </row>
    <row r="44" spans="1:9" ht="89.25" customHeight="1">
      <c r="A44" s="17" t="s">
        <v>83</v>
      </c>
      <c r="B44" s="8">
        <v>210824</v>
      </c>
      <c r="C44" s="64"/>
      <c r="D44" s="64"/>
      <c r="E44" s="64">
        <v>44.3</v>
      </c>
      <c r="F44" s="69" t="e">
        <f>E44/D44*100</f>
        <v>#DIV/0!</v>
      </c>
      <c r="G44" s="64">
        <f>E44-D44</f>
        <v>44.3</v>
      </c>
      <c r="H44" s="65">
        <f>E44-C44</f>
        <v>44.3</v>
      </c>
      <c r="I44" s="68" t="e">
        <f>E44/C44*100</f>
        <v>#DIV/0!</v>
      </c>
    </row>
    <row r="45" spans="1:9" ht="29.25" customHeight="1">
      <c r="A45" s="17" t="s">
        <v>79</v>
      </c>
      <c r="B45" s="8">
        <v>220000</v>
      </c>
      <c r="C45" s="64">
        <f>C47+C48+C49+C51+C52+C46+C50</f>
        <v>3886.7</v>
      </c>
      <c r="D45" s="64">
        <f>D47+D48+D49+D51+D52+D46+D50</f>
        <v>4429.5</v>
      </c>
      <c r="E45" s="64">
        <f>E47+E48+E49+E51+E52+E46+E50</f>
        <v>4796.299999999999</v>
      </c>
      <c r="F45" s="64">
        <f t="shared" si="0"/>
        <v>108.28084433909018</v>
      </c>
      <c r="G45" s="64">
        <f t="shared" si="5"/>
        <v>366.7999999999993</v>
      </c>
      <c r="H45" s="65">
        <f t="shared" si="6"/>
        <v>909.5999999999995</v>
      </c>
      <c r="I45" s="65">
        <f t="shared" si="3"/>
        <v>123.40288676769495</v>
      </c>
    </row>
    <row r="46" spans="1:9" ht="77.25" customHeight="1">
      <c r="A46" s="42" t="s">
        <v>78</v>
      </c>
      <c r="B46" s="8">
        <v>220102</v>
      </c>
      <c r="C46" s="64">
        <v>38.7</v>
      </c>
      <c r="D46" s="64"/>
      <c r="E46" s="64">
        <v>10.4</v>
      </c>
      <c r="F46" s="67" t="e">
        <f>E46/D46*100</f>
        <v>#DIV/0!</v>
      </c>
      <c r="G46" s="64">
        <f t="shared" si="5"/>
        <v>10.4</v>
      </c>
      <c r="H46" s="65">
        <f t="shared" si="6"/>
        <v>-28.300000000000004</v>
      </c>
      <c r="I46" s="65">
        <f t="shared" si="3"/>
        <v>26.873385012919897</v>
      </c>
    </row>
    <row r="47" spans="1:9" ht="43.5" customHeight="1">
      <c r="A47" s="17" t="s">
        <v>53</v>
      </c>
      <c r="B47" s="8">
        <v>220103</v>
      </c>
      <c r="C47" s="64">
        <v>55.5</v>
      </c>
      <c r="D47" s="64">
        <v>74.5</v>
      </c>
      <c r="E47" s="64">
        <v>150.9</v>
      </c>
      <c r="F47" s="64">
        <f>E47/D47*100</f>
        <v>202.55033557046983</v>
      </c>
      <c r="G47" s="64">
        <f>E47-D47</f>
        <v>76.4</v>
      </c>
      <c r="H47" s="65">
        <f t="shared" si="6"/>
        <v>95.4</v>
      </c>
      <c r="I47" s="65">
        <f>E47/C47*100</f>
        <v>271.89189189189193</v>
      </c>
    </row>
    <row r="48" spans="1:9" ht="34.5" customHeight="1">
      <c r="A48" s="18" t="s">
        <v>67</v>
      </c>
      <c r="B48" s="8">
        <v>220125</v>
      </c>
      <c r="C48" s="64">
        <v>2333.4</v>
      </c>
      <c r="D48" s="64">
        <v>2976</v>
      </c>
      <c r="E48" s="64">
        <v>3080.7</v>
      </c>
      <c r="F48" s="64">
        <f>E48/D48*100</f>
        <v>103.51814516129032</v>
      </c>
      <c r="G48" s="64">
        <f>E48-D48</f>
        <v>104.69999999999982</v>
      </c>
      <c r="H48" s="65">
        <f t="shared" si="6"/>
        <v>747.2999999999997</v>
      </c>
      <c r="I48" s="65">
        <f>E48/C48*100</f>
        <v>132.02622782206222</v>
      </c>
    </row>
    <row r="49" spans="1:9" ht="44.25" customHeight="1">
      <c r="A49" s="18" t="s">
        <v>68</v>
      </c>
      <c r="B49" s="8">
        <v>220126</v>
      </c>
      <c r="C49" s="64">
        <v>120.2</v>
      </c>
      <c r="D49" s="64">
        <v>126.5</v>
      </c>
      <c r="E49" s="64">
        <v>162.1</v>
      </c>
      <c r="F49" s="64">
        <f>E49/D49*100</f>
        <v>128.14229249011856</v>
      </c>
      <c r="G49" s="64">
        <f>E49-D49</f>
        <v>35.599999999999994</v>
      </c>
      <c r="H49" s="65">
        <f t="shared" si="6"/>
        <v>41.89999999999999</v>
      </c>
      <c r="I49" s="65">
        <f>E49/C49*100</f>
        <v>134.8585690515807</v>
      </c>
    </row>
    <row r="50" spans="1:9" ht="108.75" customHeight="1">
      <c r="A50" s="43" t="s">
        <v>84</v>
      </c>
      <c r="B50" s="8">
        <v>220129</v>
      </c>
      <c r="C50" s="64"/>
      <c r="D50" s="64"/>
      <c r="E50" s="64">
        <v>4.5</v>
      </c>
      <c r="F50" s="69" t="e">
        <f>E50/D50*100</f>
        <v>#DIV/0!</v>
      </c>
      <c r="G50" s="64">
        <f>E50-D50</f>
        <v>4.5</v>
      </c>
      <c r="H50" s="65">
        <f t="shared" si="6"/>
        <v>4.5</v>
      </c>
      <c r="I50" s="68" t="e">
        <f>E50/C50*100</f>
        <v>#DIV/0!</v>
      </c>
    </row>
    <row r="51" spans="1:9" ht="61.5" customHeight="1">
      <c r="A51" s="17" t="s">
        <v>85</v>
      </c>
      <c r="B51" s="8">
        <v>220804</v>
      </c>
      <c r="C51" s="64">
        <v>726.4</v>
      </c>
      <c r="D51" s="64">
        <v>628</v>
      </c>
      <c r="E51" s="64">
        <v>684.9</v>
      </c>
      <c r="F51" s="64">
        <f t="shared" si="0"/>
        <v>109.06050955414013</v>
      </c>
      <c r="G51" s="64">
        <f t="shared" si="5"/>
        <v>56.89999999999998</v>
      </c>
      <c r="H51" s="65">
        <f t="shared" si="6"/>
        <v>-41.5</v>
      </c>
      <c r="I51" s="65">
        <f t="shared" si="3"/>
        <v>94.28689427312776</v>
      </c>
    </row>
    <row r="52" spans="1:10" ht="18.75" customHeight="1">
      <c r="A52" s="25" t="s">
        <v>54</v>
      </c>
      <c r="B52" s="8">
        <v>220900</v>
      </c>
      <c r="C52" s="64">
        <v>612.5</v>
      </c>
      <c r="D52" s="64">
        <v>624.5</v>
      </c>
      <c r="E52" s="64">
        <v>702.8</v>
      </c>
      <c r="F52" s="64">
        <f t="shared" si="0"/>
        <v>112.53803042433947</v>
      </c>
      <c r="G52" s="64">
        <f t="shared" si="5"/>
        <v>78.29999999999995</v>
      </c>
      <c r="H52" s="65">
        <f t="shared" si="6"/>
        <v>90.29999999999995</v>
      </c>
      <c r="I52" s="65">
        <f t="shared" si="3"/>
        <v>114.74285714285715</v>
      </c>
      <c r="J52" s="109"/>
    </row>
    <row r="53" spans="1:10" ht="18.75" customHeight="1">
      <c r="A53" s="25" t="s">
        <v>2</v>
      </c>
      <c r="B53" s="8">
        <v>240000</v>
      </c>
      <c r="C53" s="64">
        <f>C54+C55+C56</f>
        <v>1336.4</v>
      </c>
      <c r="D53" s="64">
        <f>D54+D55</f>
        <v>1414.3</v>
      </c>
      <c r="E53" s="64">
        <f>E54+E55+E56</f>
        <v>2854.1</v>
      </c>
      <c r="F53" s="64">
        <f aca="true" t="shared" si="7" ref="F53:F60">E53/D53*100</f>
        <v>201.80301209078695</v>
      </c>
      <c r="G53" s="64">
        <f aca="true" t="shared" si="8" ref="G53:G59">E53-D53</f>
        <v>1439.8</v>
      </c>
      <c r="H53" s="65">
        <f aca="true" t="shared" si="9" ref="H53:H59">E53-C53</f>
        <v>1517.6999999999998</v>
      </c>
      <c r="I53" s="65">
        <f aca="true" t="shared" si="10" ref="I53:I59">E53/C53*100</f>
        <v>213.56629751571384</v>
      </c>
      <c r="J53" s="109"/>
    </row>
    <row r="54" spans="1:10" ht="29.25" customHeight="1" hidden="1">
      <c r="A54" s="17" t="s">
        <v>56</v>
      </c>
      <c r="B54" s="8">
        <v>240300</v>
      </c>
      <c r="C54" s="64"/>
      <c r="D54" s="64"/>
      <c r="E54" s="64"/>
      <c r="F54" s="64" t="e">
        <f t="shared" si="7"/>
        <v>#DIV/0!</v>
      </c>
      <c r="G54" s="64">
        <f t="shared" si="8"/>
        <v>0</v>
      </c>
      <c r="H54" s="65">
        <f t="shared" si="9"/>
        <v>0</v>
      </c>
      <c r="I54" s="65" t="e">
        <f t="shared" si="10"/>
        <v>#DIV/0!</v>
      </c>
      <c r="J54" s="109"/>
    </row>
    <row r="55" spans="1:10" ht="19.5" customHeight="1">
      <c r="A55" s="25" t="s">
        <v>57</v>
      </c>
      <c r="B55" s="8">
        <v>240603</v>
      </c>
      <c r="C55" s="64">
        <v>1336.4</v>
      </c>
      <c r="D55" s="64">
        <v>1414.3</v>
      </c>
      <c r="E55" s="64">
        <v>2501</v>
      </c>
      <c r="F55" s="64">
        <f t="shared" si="7"/>
        <v>176.83659761012515</v>
      </c>
      <c r="G55" s="64">
        <f t="shared" si="8"/>
        <v>1086.7</v>
      </c>
      <c r="H55" s="65">
        <f t="shared" si="9"/>
        <v>1164.6</v>
      </c>
      <c r="I55" s="65">
        <f t="shared" si="10"/>
        <v>187.14456749476201</v>
      </c>
      <c r="J55" s="109"/>
    </row>
    <row r="56" spans="1:10" ht="184.5" customHeight="1">
      <c r="A56" s="37" t="s">
        <v>87</v>
      </c>
      <c r="B56" s="8">
        <v>240622</v>
      </c>
      <c r="C56" s="64"/>
      <c r="D56" s="64"/>
      <c r="E56" s="64">
        <v>353.1</v>
      </c>
      <c r="F56" s="69" t="e">
        <f t="shared" si="7"/>
        <v>#DIV/0!</v>
      </c>
      <c r="G56" s="64">
        <f>E56-D56</f>
        <v>353.1</v>
      </c>
      <c r="H56" s="65">
        <f>E56-C56</f>
        <v>353.1</v>
      </c>
      <c r="I56" s="72" t="e">
        <f>E56/C56*100</f>
        <v>#DIV/0!</v>
      </c>
      <c r="J56" s="109"/>
    </row>
    <row r="57" spans="1:10" ht="19.5" customHeight="1">
      <c r="A57" s="25" t="s">
        <v>15</v>
      </c>
      <c r="B57" s="8">
        <v>300000</v>
      </c>
      <c r="C57" s="64">
        <f>C58</f>
        <v>1.2</v>
      </c>
      <c r="D57" s="64">
        <f>D58</f>
        <v>0</v>
      </c>
      <c r="E57" s="64">
        <f>E58</f>
        <v>0.3</v>
      </c>
      <c r="F57" s="67" t="e">
        <f t="shared" si="7"/>
        <v>#DIV/0!</v>
      </c>
      <c r="G57" s="64">
        <f t="shared" si="8"/>
        <v>0.3</v>
      </c>
      <c r="H57" s="65">
        <f t="shared" si="9"/>
        <v>-0.8999999999999999</v>
      </c>
      <c r="I57" s="65">
        <f t="shared" si="10"/>
        <v>25</v>
      </c>
      <c r="J57" s="109"/>
    </row>
    <row r="58" spans="1:9" ht="19.5" customHeight="1">
      <c r="A58" s="25" t="s">
        <v>16</v>
      </c>
      <c r="B58" s="8">
        <v>310000</v>
      </c>
      <c r="C58" s="64">
        <f>C59+C60</f>
        <v>1.2</v>
      </c>
      <c r="D58" s="64">
        <f>D60+D59</f>
        <v>0</v>
      </c>
      <c r="E58" s="64">
        <f>E59+E60</f>
        <v>0.3</v>
      </c>
      <c r="F58" s="67" t="e">
        <f t="shared" si="7"/>
        <v>#DIV/0!</v>
      </c>
      <c r="G58" s="64">
        <f t="shared" si="8"/>
        <v>0.3</v>
      </c>
      <c r="H58" s="65">
        <f t="shared" si="9"/>
        <v>-0.8999999999999999</v>
      </c>
      <c r="I58" s="65">
        <f t="shared" si="10"/>
        <v>25</v>
      </c>
    </row>
    <row r="59" spans="1:9" ht="101.25" customHeight="1" thickBot="1">
      <c r="A59" s="17" t="s">
        <v>66</v>
      </c>
      <c r="B59" s="8">
        <v>310102</v>
      </c>
      <c r="C59" s="64">
        <v>1.2</v>
      </c>
      <c r="D59" s="64"/>
      <c r="E59" s="64">
        <v>0.3</v>
      </c>
      <c r="F59" s="69" t="e">
        <f t="shared" si="7"/>
        <v>#DIV/0!</v>
      </c>
      <c r="G59" s="64">
        <f t="shared" si="8"/>
        <v>0.3</v>
      </c>
      <c r="H59" s="65">
        <f t="shared" si="9"/>
        <v>-0.8999999999999999</v>
      </c>
      <c r="I59" s="65">
        <f t="shared" si="10"/>
        <v>25</v>
      </c>
    </row>
    <row r="60" spans="1:9" ht="45.75" customHeight="1" hidden="1" thickBot="1">
      <c r="A60" s="19" t="s">
        <v>55</v>
      </c>
      <c r="B60" s="11">
        <v>310200</v>
      </c>
      <c r="C60" s="73"/>
      <c r="D60" s="73"/>
      <c r="E60" s="73"/>
      <c r="F60" s="67" t="e">
        <f t="shared" si="7"/>
        <v>#DIV/0!</v>
      </c>
      <c r="G60" s="73">
        <f t="shared" si="5"/>
        <v>0</v>
      </c>
      <c r="H60" s="74">
        <f aca="true" t="shared" si="11" ref="H60:H67">E60-C60</f>
        <v>0</v>
      </c>
      <c r="I60" s="75" t="e">
        <f>E60/C60*100</f>
        <v>#DIV/0!</v>
      </c>
    </row>
    <row r="61" spans="1:11" s="49" customFormat="1" ht="22.5" customHeight="1" thickBot="1">
      <c r="A61" s="47" t="s">
        <v>7</v>
      </c>
      <c r="B61" s="47"/>
      <c r="C61" s="76">
        <f>C36+C9+C57</f>
        <v>372888</v>
      </c>
      <c r="D61" s="76">
        <f>D36+D9+D57</f>
        <v>437544.2</v>
      </c>
      <c r="E61" s="76">
        <f>E36+E9+E57</f>
        <v>432285.7</v>
      </c>
      <c r="F61" s="76">
        <f aca="true" t="shared" si="12" ref="F61:F82">E61/D61*100</f>
        <v>98.79817856116023</v>
      </c>
      <c r="G61" s="76">
        <f t="shared" si="5"/>
        <v>-5258.5</v>
      </c>
      <c r="H61" s="77">
        <f t="shared" si="11"/>
        <v>59397.70000000001</v>
      </c>
      <c r="I61" s="77">
        <f t="shared" si="3"/>
        <v>115.92909935422968</v>
      </c>
      <c r="J61" s="48"/>
      <c r="K61" s="48"/>
    </row>
    <row r="62" spans="1:9" ht="18.75" customHeight="1" thickBot="1">
      <c r="A62" s="12" t="s">
        <v>14</v>
      </c>
      <c r="B62" s="12">
        <v>400000</v>
      </c>
      <c r="C62" s="78">
        <f>SUM(C63:C66)</f>
        <v>176873.7</v>
      </c>
      <c r="D62" s="78">
        <f>SUM(D63:D66)</f>
        <v>186781.4</v>
      </c>
      <c r="E62" s="78">
        <f>SUM(E63:E66)</f>
        <v>185573.7</v>
      </c>
      <c r="F62" s="78">
        <f t="shared" si="12"/>
        <v>99.35341527582511</v>
      </c>
      <c r="G62" s="78">
        <f t="shared" si="5"/>
        <v>-1207.6999999999825</v>
      </c>
      <c r="H62" s="79">
        <f t="shared" si="11"/>
        <v>8700</v>
      </c>
      <c r="I62" s="79">
        <f t="shared" si="3"/>
        <v>104.91876406724121</v>
      </c>
    </row>
    <row r="63" spans="1:9" ht="18.75" customHeight="1">
      <c r="A63" s="20" t="s">
        <v>73</v>
      </c>
      <c r="B63" s="7">
        <v>410200</v>
      </c>
      <c r="C63" s="62">
        <v>10980.9</v>
      </c>
      <c r="D63" s="62">
        <v>10758.6</v>
      </c>
      <c r="E63" s="62">
        <v>10758.6</v>
      </c>
      <c r="F63" s="80">
        <f t="shared" si="12"/>
        <v>100</v>
      </c>
      <c r="G63" s="80">
        <f t="shared" si="5"/>
        <v>0</v>
      </c>
      <c r="H63" s="81">
        <f t="shared" si="11"/>
        <v>-222.29999999999927</v>
      </c>
      <c r="I63" s="82">
        <f t="shared" si="3"/>
        <v>97.97557577247767</v>
      </c>
    </row>
    <row r="64" spans="1:9" ht="22.5" customHeight="1">
      <c r="A64" s="41" t="s">
        <v>77</v>
      </c>
      <c r="B64" s="8">
        <v>410300</v>
      </c>
      <c r="C64" s="64">
        <v>147566.2</v>
      </c>
      <c r="D64" s="64">
        <v>160740.9</v>
      </c>
      <c r="E64" s="64">
        <v>160740.9</v>
      </c>
      <c r="F64" s="64">
        <f>E64/D64*100</f>
        <v>100</v>
      </c>
      <c r="G64" s="64">
        <f>E64-D64</f>
        <v>0</v>
      </c>
      <c r="H64" s="65">
        <f t="shared" si="11"/>
        <v>13174.699999999983</v>
      </c>
      <c r="I64" s="65">
        <f>E64/C64*100</f>
        <v>108.92799299568598</v>
      </c>
    </row>
    <row r="65" spans="1:9" ht="30.75" customHeight="1">
      <c r="A65" s="39" t="s">
        <v>74</v>
      </c>
      <c r="B65" s="38">
        <v>410400</v>
      </c>
      <c r="C65" s="83">
        <v>111.1</v>
      </c>
      <c r="D65" s="83"/>
      <c r="E65" s="83"/>
      <c r="F65" s="69" t="e">
        <f>E65/D65*100</f>
        <v>#DIV/0!</v>
      </c>
      <c r="G65" s="69">
        <f>E65-D65</f>
        <v>0</v>
      </c>
      <c r="H65" s="65">
        <f>E65-C65</f>
        <v>-111.1</v>
      </c>
      <c r="I65" s="65">
        <f>E65/C65*100</f>
        <v>0</v>
      </c>
    </row>
    <row r="66" spans="1:9" ht="34.5" customHeight="1" thickBot="1">
      <c r="A66" s="40" t="s">
        <v>75</v>
      </c>
      <c r="B66" s="11">
        <v>410500</v>
      </c>
      <c r="C66" s="73">
        <v>18215.5</v>
      </c>
      <c r="D66" s="73">
        <v>15281.9</v>
      </c>
      <c r="E66" s="73">
        <v>14074.2</v>
      </c>
      <c r="F66" s="84">
        <f>E66/D66*100</f>
        <v>92.09718686812505</v>
      </c>
      <c r="G66" s="84">
        <f>E66-D66</f>
        <v>-1207.699999999999</v>
      </c>
      <c r="H66" s="85">
        <f t="shared" si="11"/>
        <v>-4141.299999999999</v>
      </c>
      <c r="I66" s="86">
        <f>E66/C66*100</f>
        <v>77.2649666492822</v>
      </c>
    </row>
    <row r="67" spans="1:11" s="49" customFormat="1" ht="23.25" customHeight="1" thickBot="1">
      <c r="A67" s="47" t="s">
        <v>6</v>
      </c>
      <c r="B67" s="50"/>
      <c r="C67" s="76">
        <f>C61+C62</f>
        <v>549761.7</v>
      </c>
      <c r="D67" s="76">
        <f>D61+D62</f>
        <v>624325.6</v>
      </c>
      <c r="E67" s="76">
        <f>E61+E62</f>
        <v>617859.4</v>
      </c>
      <c r="F67" s="76">
        <f t="shared" si="12"/>
        <v>98.96429042794338</v>
      </c>
      <c r="G67" s="76">
        <f t="shared" si="5"/>
        <v>-6466.199999999953</v>
      </c>
      <c r="H67" s="77">
        <f t="shared" si="11"/>
        <v>68097.70000000007</v>
      </c>
      <c r="I67" s="77">
        <f t="shared" si="3"/>
        <v>112.38676684825444</v>
      </c>
      <c r="J67" s="48"/>
      <c r="K67" s="48"/>
    </row>
    <row r="68" spans="1:9" ht="21.75" customHeight="1" thickBot="1">
      <c r="A68" s="12" t="s">
        <v>17</v>
      </c>
      <c r="B68" s="13"/>
      <c r="C68" s="87"/>
      <c r="D68" s="78"/>
      <c r="E68" s="87"/>
      <c r="F68" s="87"/>
      <c r="G68" s="87"/>
      <c r="H68" s="88"/>
      <c r="I68" s="88"/>
    </row>
    <row r="69" spans="1:9" ht="18" customHeight="1" hidden="1" thickBot="1">
      <c r="A69" s="28" t="s">
        <v>18</v>
      </c>
      <c r="B69" s="13">
        <v>120200</v>
      </c>
      <c r="C69" s="87"/>
      <c r="D69" s="78"/>
      <c r="E69" s="87"/>
      <c r="F69" s="62" t="e">
        <f t="shared" si="12"/>
        <v>#DIV/0!</v>
      </c>
      <c r="G69" s="89">
        <f aca="true" t="shared" si="13" ref="G69:G84">E69-D69</f>
        <v>0</v>
      </c>
      <c r="H69" s="88">
        <f>E69-C69</f>
        <v>0</v>
      </c>
      <c r="I69" s="88" t="e">
        <f>E69/C69*100</f>
        <v>#DIV/0!</v>
      </c>
    </row>
    <row r="70" spans="1:9" ht="18" customHeight="1" hidden="1">
      <c r="A70" s="29" t="s">
        <v>20</v>
      </c>
      <c r="B70" s="14">
        <v>120300</v>
      </c>
      <c r="C70" s="80" t="s">
        <v>36</v>
      </c>
      <c r="D70" s="80" t="s">
        <v>36</v>
      </c>
      <c r="E70" s="80" t="s">
        <v>36</v>
      </c>
      <c r="F70" s="80" t="e">
        <f t="shared" si="12"/>
        <v>#VALUE!</v>
      </c>
      <c r="G70" s="90" t="e">
        <f t="shared" si="13"/>
        <v>#VALUE!</v>
      </c>
      <c r="H70" s="81"/>
      <c r="I70" s="81"/>
    </row>
    <row r="71" spans="1:9" ht="31.5" customHeight="1" hidden="1">
      <c r="A71" s="16" t="s">
        <v>45</v>
      </c>
      <c r="B71" s="8">
        <v>180415</v>
      </c>
      <c r="C71" s="64"/>
      <c r="D71" s="64"/>
      <c r="E71" s="64"/>
      <c r="F71" s="69" t="e">
        <f t="shared" si="12"/>
        <v>#DIV/0!</v>
      </c>
      <c r="G71" s="64">
        <f t="shared" si="13"/>
        <v>0</v>
      </c>
      <c r="H71" s="65">
        <f aca="true" t="shared" si="14" ref="H71:H84">E71-C71</f>
        <v>0</v>
      </c>
      <c r="I71" s="65" t="e">
        <f t="shared" si="3"/>
        <v>#DIV/0!</v>
      </c>
    </row>
    <row r="72" spans="1:9" ht="18.75" customHeight="1">
      <c r="A72" s="26" t="s">
        <v>21</v>
      </c>
      <c r="B72" s="8">
        <v>190100</v>
      </c>
      <c r="C72" s="64">
        <v>659.3</v>
      </c>
      <c r="D72" s="64">
        <v>405.5</v>
      </c>
      <c r="E72" s="64">
        <v>594.8</v>
      </c>
      <c r="F72" s="64">
        <f t="shared" si="12"/>
        <v>146.68310727496916</v>
      </c>
      <c r="G72" s="64">
        <f>E72-D72</f>
        <v>189.29999999999995</v>
      </c>
      <c r="H72" s="65">
        <f t="shared" si="14"/>
        <v>-64.5</v>
      </c>
      <c r="I72" s="65">
        <f>E72/C72*100</f>
        <v>90.21689670863037</v>
      </c>
    </row>
    <row r="73" spans="1:9" ht="31.5" customHeight="1" hidden="1">
      <c r="A73" s="16" t="s">
        <v>38</v>
      </c>
      <c r="B73" s="8">
        <v>190500</v>
      </c>
      <c r="C73" s="64"/>
      <c r="D73" s="64"/>
      <c r="E73" s="64"/>
      <c r="F73" s="69" t="e">
        <f t="shared" si="12"/>
        <v>#DIV/0!</v>
      </c>
      <c r="G73" s="64">
        <f>E73-D73</f>
        <v>0</v>
      </c>
      <c r="H73" s="65">
        <f t="shared" si="14"/>
        <v>0</v>
      </c>
      <c r="I73" s="68" t="e">
        <f>E73/C73*100</f>
        <v>#DIV/0!</v>
      </c>
    </row>
    <row r="74" spans="1:9" ht="33" customHeight="1">
      <c r="A74" s="16" t="s">
        <v>76</v>
      </c>
      <c r="B74" s="8">
        <v>211100</v>
      </c>
      <c r="C74" s="64">
        <v>5.5</v>
      </c>
      <c r="D74" s="64"/>
      <c r="E74" s="64">
        <v>2.9</v>
      </c>
      <c r="F74" s="69" t="e">
        <f>E74/D74*100</f>
        <v>#DIV/0!</v>
      </c>
      <c r="G74" s="64">
        <f>E74-D74</f>
        <v>2.9</v>
      </c>
      <c r="H74" s="65">
        <f t="shared" si="14"/>
        <v>-2.6</v>
      </c>
      <c r="I74" s="65">
        <f t="shared" si="3"/>
        <v>52.72727272727272</v>
      </c>
    </row>
    <row r="75" spans="1:9" ht="31.5" customHeight="1" hidden="1">
      <c r="A75" s="16" t="s">
        <v>29</v>
      </c>
      <c r="B75" s="8">
        <v>240616</v>
      </c>
      <c r="C75" s="64"/>
      <c r="D75" s="64"/>
      <c r="E75" s="64"/>
      <c r="F75" s="67" t="e">
        <f t="shared" si="12"/>
        <v>#DIV/0!</v>
      </c>
      <c r="G75" s="64">
        <f t="shared" si="13"/>
        <v>0</v>
      </c>
      <c r="H75" s="65">
        <f t="shared" si="14"/>
        <v>0</v>
      </c>
      <c r="I75" s="65" t="e">
        <f t="shared" si="3"/>
        <v>#DIV/0!</v>
      </c>
    </row>
    <row r="76" spans="1:11" ht="61.5" customHeight="1">
      <c r="A76" s="16" t="s">
        <v>19</v>
      </c>
      <c r="B76" s="8">
        <v>240621</v>
      </c>
      <c r="C76" s="64">
        <v>69.5</v>
      </c>
      <c r="D76" s="64">
        <v>59.9</v>
      </c>
      <c r="E76" s="64">
        <v>49.9</v>
      </c>
      <c r="F76" s="64">
        <f t="shared" si="12"/>
        <v>83.30550918196995</v>
      </c>
      <c r="G76" s="64">
        <f t="shared" si="13"/>
        <v>-10</v>
      </c>
      <c r="H76" s="65">
        <f t="shared" si="14"/>
        <v>-19.6</v>
      </c>
      <c r="I76" s="65">
        <f t="shared" si="3"/>
        <v>71.79856115107913</v>
      </c>
      <c r="K76" s="45"/>
    </row>
    <row r="77" spans="1:9" ht="30.75" customHeight="1">
      <c r="A77" s="21" t="s">
        <v>31</v>
      </c>
      <c r="B77" s="8">
        <v>241700</v>
      </c>
      <c r="C77" s="64">
        <v>176.8</v>
      </c>
      <c r="D77" s="64">
        <v>19.2</v>
      </c>
      <c r="E77" s="64">
        <v>19.2</v>
      </c>
      <c r="F77" s="64"/>
      <c r="G77" s="64">
        <f>E77-D77</f>
        <v>0</v>
      </c>
      <c r="H77" s="65">
        <f t="shared" si="14"/>
        <v>-157.60000000000002</v>
      </c>
      <c r="I77" s="65">
        <f t="shared" si="3"/>
        <v>10.859728506787329</v>
      </c>
    </row>
    <row r="78" spans="1:9" ht="16.5" customHeight="1" hidden="1">
      <c r="A78" s="30" t="s">
        <v>22</v>
      </c>
      <c r="B78" s="24">
        <v>250000</v>
      </c>
      <c r="C78" s="84"/>
      <c r="D78" s="84"/>
      <c r="E78" s="84"/>
      <c r="F78" s="69" t="e">
        <f t="shared" si="12"/>
        <v>#DIV/0!</v>
      </c>
      <c r="G78" s="69">
        <f>E78-D78</f>
        <v>0</v>
      </c>
      <c r="H78" s="85">
        <f t="shared" si="14"/>
        <v>0</v>
      </c>
      <c r="I78" s="65" t="e">
        <f t="shared" si="3"/>
        <v>#DIV/0!</v>
      </c>
    </row>
    <row r="79" spans="1:9" ht="48.75" customHeight="1">
      <c r="A79" s="31" t="s">
        <v>37</v>
      </c>
      <c r="B79" s="8">
        <v>310300</v>
      </c>
      <c r="C79" s="84">
        <v>204.7</v>
      </c>
      <c r="D79" s="84">
        <v>877.4</v>
      </c>
      <c r="E79" s="84">
        <v>926.2</v>
      </c>
      <c r="F79" s="64">
        <f t="shared" si="12"/>
        <v>105.56188739457488</v>
      </c>
      <c r="G79" s="64">
        <f t="shared" si="13"/>
        <v>48.80000000000007</v>
      </c>
      <c r="H79" s="85">
        <f t="shared" si="14"/>
        <v>721.5</v>
      </c>
      <c r="I79" s="65">
        <f t="shared" si="3"/>
        <v>452.46702491450907</v>
      </c>
    </row>
    <row r="80" spans="1:9" ht="75" customHeight="1">
      <c r="A80" s="16" t="s">
        <v>32</v>
      </c>
      <c r="B80" s="8">
        <v>330101</v>
      </c>
      <c r="C80" s="64">
        <v>336.1</v>
      </c>
      <c r="D80" s="64">
        <v>203.4</v>
      </c>
      <c r="E80" s="64">
        <v>203.4</v>
      </c>
      <c r="F80" s="64">
        <f t="shared" si="12"/>
        <v>100</v>
      </c>
      <c r="G80" s="64">
        <f t="shared" si="13"/>
        <v>0</v>
      </c>
      <c r="H80" s="65">
        <f t="shared" si="14"/>
        <v>-132.70000000000002</v>
      </c>
      <c r="I80" s="65">
        <f t="shared" si="3"/>
        <v>60.51770306456411</v>
      </c>
    </row>
    <row r="81" spans="1:9" ht="18.75" customHeight="1">
      <c r="A81" s="26" t="s">
        <v>26</v>
      </c>
      <c r="B81" s="8">
        <v>410535</v>
      </c>
      <c r="C81" s="64"/>
      <c r="D81" s="64">
        <v>30000</v>
      </c>
      <c r="E81" s="64">
        <v>9790.1</v>
      </c>
      <c r="F81" s="64">
        <f t="shared" si="12"/>
        <v>32.63366666666666</v>
      </c>
      <c r="G81" s="64">
        <f t="shared" si="13"/>
        <v>-20209.9</v>
      </c>
      <c r="H81" s="65">
        <f t="shared" si="14"/>
        <v>9790.1</v>
      </c>
      <c r="I81" s="110" t="e">
        <f t="shared" si="3"/>
        <v>#DIV/0!</v>
      </c>
    </row>
    <row r="82" spans="1:9" ht="18.75" customHeight="1" thickBot="1">
      <c r="A82" s="32" t="s">
        <v>30</v>
      </c>
      <c r="B82" s="11">
        <v>501100</v>
      </c>
      <c r="C82" s="73">
        <v>1750.1</v>
      </c>
      <c r="D82" s="73">
        <v>1940.6</v>
      </c>
      <c r="E82" s="73">
        <v>2193.6</v>
      </c>
      <c r="F82" s="64">
        <f t="shared" si="12"/>
        <v>113.037204988148</v>
      </c>
      <c r="G82" s="73">
        <f t="shared" si="13"/>
        <v>253</v>
      </c>
      <c r="H82" s="74">
        <f t="shared" si="14"/>
        <v>443.5</v>
      </c>
      <c r="I82" s="65">
        <f t="shared" si="3"/>
        <v>125.34140906233931</v>
      </c>
    </row>
    <row r="83" spans="1:11" s="49" customFormat="1" ht="23.25" customHeight="1" thickBot="1">
      <c r="A83" s="47" t="s">
        <v>28</v>
      </c>
      <c r="B83" s="52"/>
      <c r="C83" s="76">
        <f>SUM(C71:C82)</f>
        <v>3202</v>
      </c>
      <c r="D83" s="76">
        <f>SUM(D71:D82)</f>
        <v>33506</v>
      </c>
      <c r="E83" s="76">
        <f>SUM(E71:E82)</f>
        <v>13780.1</v>
      </c>
      <c r="F83" s="76">
        <f>E83/D83*100</f>
        <v>41.1272607891124</v>
      </c>
      <c r="G83" s="76">
        <f t="shared" si="13"/>
        <v>-19725.9</v>
      </c>
      <c r="H83" s="77">
        <f t="shared" si="14"/>
        <v>10578.1</v>
      </c>
      <c r="I83" s="77">
        <f>E83/C83*100</f>
        <v>430.3591505309182</v>
      </c>
      <c r="J83" s="48"/>
      <c r="K83" s="48"/>
    </row>
    <row r="84" spans="1:11" s="49" customFormat="1" ht="24.75" customHeight="1" thickBot="1">
      <c r="A84" s="51" t="s">
        <v>27</v>
      </c>
      <c r="B84" s="52"/>
      <c r="C84" s="76">
        <f>C67+C83</f>
        <v>552963.7</v>
      </c>
      <c r="D84" s="76">
        <f>D67+D83</f>
        <v>657831.6</v>
      </c>
      <c r="E84" s="76">
        <f>E67+E83</f>
        <v>631639.5</v>
      </c>
      <c r="F84" s="76">
        <f>E84/D84*100</f>
        <v>96.01841869560538</v>
      </c>
      <c r="G84" s="76">
        <f t="shared" si="13"/>
        <v>-26192.099999999977</v>
      </c>
      <c r="H84" s="77">
        <f t="shared" si="14"/>
        <v>78675.80000000005</v>
      </c>
      <c r="I84" s="77">
        <f>E84/C84*100</f>
        <v>114.22802256278305</v>
      </c>
      <c r="J84" s="48"/>
      <c r="K84" s="48"/>
    </row>
    <row r="85" spans="1:9" ht="5.25" customHeight="1">
      <c r="A85" s="22"/>
      <c r="B85" s="5"/>
      <c r="C85" s="91"/>
      <c r="D85" s="91"/>
      <c r="E85" s="91"/>
      <c r="F85" s="92"/>
      <c r="G85" s="92"/>
      <c r="H85" s="93"/>
      <c r="I85" s="93"/>
    </row>
    <row r="86" spans="1:9" ht="6.75" customHeight="1">
      <c r="A86" s="22"/>
      <c r="B86" s="5"/>
      <c r="C86" s="91"/>
      <c r="D86" s="91"/>
      <c r="E86" s="91"/>
      <c r="F86" s="92"/>
      <c r="G86" s="92"/>
      <c r="H86" s="93"/>
      <c r="I86" s="93"/>
    </row>
    <row r="87" spans="1:9" ht="24.75" customHeight="1" thickBot="1">
      <c r="A87" s="111" t="s">
        <v>70</v>
      </c>
      <c r="B87" s="111"/>
      <c r="C87" s="111"/>
      <c r="D87" s="111"/>
      <c r="E87" s="111"/>
      <c r="F87" s="111"/>
      <c r="G87" s="111"/>
      <c r="H87" s="111"/>
      <c r="I87" s="111"/>
    </row>
    <row r="88" spans="1:9" ht="18.75" customHeight="1" hidden="1">
      <c r="A88" s="22"/>
      <c r="B88" s="5"/>
      <c r="C88" s="91"/>
      <c r="D88" s="91"/>
      <c r="E88" s="91"/>
      <c r="F88" s="92"/>
      <c r="G88" s="92"/>
      <c r="H88" s="93"/>
      <c r="I88" s="93"/>
    </row>
    <row r="89" spans="1:9" ht="18.75" customHeight="1" hidden="1" thickBot="1">
      <c r="A89" s="22"/>
      <c r="B89" s="5"/>
      <c r="C89" s="91"/>
      <c r="D89" s="91"/>
      <c r="E89" s="91"/>
      <c r="F89" s="92"/>
      <c r="G89" s="92"/>
      <c r="H89" s="93"/>
      <c r="I89" s="93"/>
    </row>
    <row r="90" spans="1:9" ht="60" customHeight="1" thickBot="1">
      <c r="A90" s="112" t="s">
        <v>3</v>
      </c>
      <c r="B90" s="114" t="s">
        <v>4</v>
      </c>
      <c r="C90" s="116" t="s">
        <v>95</v>
      </c>
      <c r="D90" s="118" t="s">
        <v>96</v>
      </c>
      <c r="E90" s="118" t="s">
        <v>97</v>
      </c>
      <c r="F90" s="120" t="s">
        <v>71</v>
      </c>
      <c r="G90" s="120"/>
      <c r="H90" s="121" t="s">
        <v>94</v>
      </c>
      <c r="I90" s="122"/>
    </row>
    <row r="91" spans="1:9" ht="22.5" customHeight="1" thickBot="1">
      <c r="A91" s="113"/>
      <c r="B91" s="115"/>
      <c r="C91" s="117"/>
      <c r="D91" s="119"/>
      <c r="E91" s="119"/>
      <c r="F91" s="94" t="s">
        <v>24</v>
      </c>
      <c r="G91" s="95" t="s">
        <v>23</v>
      </c>
      <c r="H91" s="95" t="s">
        <v>23</v>
      </c>
      <c r="I91" s="96" t="s">
        <v>24</v>
      </c>
    </row>
    <row r="92" spans="1:9" ht="18.75" customHeight="1" thickBot="1">
      <c r="A92" s="36" t="s">
        <v>22</v>
      </c>
      <c r="B92" s="13">
        <v>250000</v>
      </c>
      <c r="C92" s="87">
        <v>7555.1</v>
      </c>
      <c r="D92" s="87">
        <v>27184</v>
      </c>
      <c r="E92" s="87">
        <v>20010.6</v>
      </c>
      <c r="F92" s="97">
        <f>E92/D92*100</f>
        <v>73.61168334314301</v>
      </c>
      <c r="G92" s="97">
        <f>E92-D92</f>
        <v>-7173.4000000000015</v>
      </c>
      <c r="H92" s="98">
        <f>E92-C92</f>
        <v>12455.499999999998</v>
      </c>
      <c r="I92" s="99">
        <f>E92/C92*100</f>
        <v>264.8621460999854</v>
      </c>
    </row>
    <row r="93" spans="1:9" ht="18.75" customHeight="1">
      <c r="A93" s="22"/>
      <c r="B93" s="5"/>
      <c r="C93" s="91"/>
      <c r="D93" s="91"/>
      <c r="E93" s="91"/>
      <c r="F93" s="92"/>
      <c r="G93" s="92"/>
      <c r="H93" s="93"/>
      <c r="I93" s="93"/>
    </row>
    <row r="94" spans="1:9" ht="18.75" customHeight="1" hidden="1">
      <c r="A94" s="22"/>
      <c r="B94" s="5"/>
      <c r="C94" s="91"/>
      <c r="D94" s="91"/>
      <c r="E94" s="91"/>
      <c r="F94" s="92"/>
      <c r="G94" s="92"/>
      <c r="H94" s="93"/>
      <c r="I94" s="93"/>
    </row>
    <row r="95" spans="1:9" ht="15" hidden="1">
      <c r="A95" s="22"/>
      <c r="B95" s="5"/>
      <c r="C95" s="100"/>
      <c r="D95" s="100"/>
      <c r="E95" s="100"/>
      <c r="F95" s="100"/>
      <c r="G95" s="100"/>
      <c r="H95" s="101"/>
      <c r="I95" s="101"/>
    </row>
    <row r="96" spans="1:9" ht="15">
      <c r="A96" s="23" t="s">
        <v>39</v>
      </c>
      <c r="B96" s="6"/>
      <c r="C96" s="102"/>
      <c r="D96" s="103"/>
      <c r="E96" s="103"/>
      <c r="F96" s="102"/>
      <c r="G96" s="102"/>
      <c r="H96" s="104" t="s">
        <v>40</v>
      </c>
      <c r="I96" s="102"/>
    </row>
    <row r="97" spans="1:9" ht="13.5">
      <c r="A97" s="33"/>
      <c r="B97" s="6"/>
      <c r="C97" s="102"/>
      <c r="D97" s="102"/>
      <c r="E97" s="103"/>
      <c r="F97" s="102"/>
      <c r="G97" s="102"/>
      <c r="H97" s="102"/>
      <c r="I97" s="102"/>
    </row>
    <row r="98" spans="1:5" ht="12.75">
      <c r="A98" s="34"/>
      <c r="E98" s="106"/>
    </row>
    <row r="99" spans="1:5" ht="12.75">
      <c r="A99" s="34"/>
      <c r="E99" s="106"/>
    </row>
    <row r="100" spans="1:5" ht="12.75">
      <c r="A100" s="34"/>
      <c r="E100" s="106"/>
    </row>
    <row r="101" spans="1:5" ht="12.75">
      <c r="A101" s="34"/>
      <c r="E101" s="106"/>
    </row>
    <row r="102" spans="1:5" ht="12.75">
      <c r="A102" s="34"/>
      <c r="E102" s="106"/>
    </row>
    <row r="103" spans="1:5" ht="12.75">
      <c r="A103" s="34"/>
      <c r="E103" s="106"/>
    </row>
    <row r="104" spans="1:5" ht="12.75">
      <c r="A104" s="34"/>
      <c r="E104" s="106"/>
    </row>
    <row r="105" spans="1:5" ht="12.75">
      <c r="A105" s="34"/>
      <c r="E105" s="106"/>
    </row>
    <row r="106" spans="1:5" ht="12.75">
      <c r="A106" s="34"/>
      <c r="E106" s="106"/>
    </row>
    <row r="107" spans="1:5" ht="12.75">
      <c r="A107" s="34"/>
      <c r="E107" s="106"/>
    </row>
    <row r="108" spans="1:5" ht="12.75">
      <c r="A108" s="34"/>
      <c r="E108" s="106"/>
    </row>
    <row r="109" spans="1:5" ht="12.75">
      <c r="A109" s="34"/>
      <c r="E109" s="106"/>
    </row>
    <row r="110" spans="1:5" ht="12.75">
      <c r="A110" s="34"/>
      <c r="E110" s="106"/>
    </row>
    <row r="111" spans="1:5" ht="12.75">
      <c r="A111" s="34"/>
      <c r="E111" s="106"/>
    </row>
    <row r="112" spans="1:5" ht="12.75">
      <c r="A112" s="34"/>
      <c r="E112" s="106"/>
    </row>
    <row r="113" spans="1:5" ht="12.75">
      <c r="A113" s="34"/>
      <c r="E113" s="106"/>
    </row>
    <row r="114" spans="1:5" ht="12.75">
      <c r="A114" s="34"/>
      <c r="E114" s="106"/>
    </row>
    <row r="115" spans="1:5" ht="12.75">
      <c r="A115" s="34"/>
      <c r="E115" s="106"/>
    </row>
    <row r="116" spans="1:5" ht="12.75">
      <c r="A116" s="34"/>
      <c r="E116" s="106"/>
    </row>
    <row r="117" spans="1:5" ht="12.75">
      <c r="A117" s="34"/>
      <c r="E117" s="106"/>
    </row>
    <row r="118" spans="1:5" ht="12.75">
      <c r="A118" s="34"/>
      <c r="E118" s="106"/>
    </row>
    <row r="119" spans="1:5" ht="12.75">
      <c r="A119" s="34"/>
      <c r="E119" s="106"/>
    </row>
    <row r="120" spans="1:5" ht="12.75">
      <c r="A120" s="34"/>
      <c r="E120" s="106"/>
    </row>
    <row r="121" spans="1:5" ht="12.75">
      <c r="A121" s="34"/>
      <c r="E121" s="106"/>
    </row>
    <row r="122" spans="1:5" ht="12.75">
      <c r="A122" s="34"/>
      <c r="E122" s="106"/>
    </row>
    <row r="123" spans="1:5" ht="12.75">
      <c r="A123" s="34"/>
      <c r="E123" s="106"/>
    </row>
    <row r="124" spans="1:5" ht="12.75">
      <c r="A124" s="34"/>
      <c r="E124" s="106"/>
    </row>
    <row r="125" ht="12.75">
      <c r="E125" s="106"/>
    </row>
    <row r="126" ht="12.75">
      <c r="E126" s="106"/>
    </row>
    <row r="127" ht="12.75">
      <c r="E127" s="106"/>
    </row>
    <row r="128" ht="12.75">
      <c r="E128" s="106"/>
    </row>
    <row r="129" ht="12.75">
      <c r="E129" s="106"/>
    </row>
    <row r="130" ht="12.75">
      <c r="E130" s="106"/>
    </row>
  </sheetData>
  <sheetProtection/>
  <mergeCells count="16">
    <mergeCell ref="H4:I5"/>
    <mergeCell ref="A1:I1"/>
    <mergeCell ref="A4:A6"/>
    <mergeCell ref="B4:B6"/>
    <mergeCell ref="C4:C6"/>
    <mergeCell ref="F4:G5"/>
    <mergeCell ref="D4:D6"/>
    <mergeCell ref="E4:E6"/>
    <mergeCell ref="A87:I87"/>
    <mergeCell ref="A90:A91"/>
    <mergeCell ref="B90:B91"/>
    <mergeCell ref="C90:C91"/>
    <mergeCell ref="D90:D91"/>
    <mergeCell ref="E90:E91"/>
    <mergeCell ref="F90:G90"/>
    <mergeCell ref="H90:I90"/>
  </mergeCells>
  <printOptions/>
  <pageMargins left="0.7874015748031497" right="0.1968503937007874" top="0.1968503937007874" bottom="0" header="0.5118110236220472" footer="0.1968503937007874"/>
  <pageSetup fitToHeight="2" horizontalDpi="600" verticalDpi="600" orientation="portrait" paperSize="9" scale="62" r:id="rId1"/>
  <rowBreaks count="1" manualBreakCount="1">
    <brk id="96" max="8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fff</dc:creator>
  <cp:keywords/>
  <dc:description/>
  <cp:lastModifiedBy>Кириченко</cp:lastModifiedBy>
  <cp:lastPrinted>2021-10-20T08:51:19Z</cp:lastPrinted>
  <dcterms:created xsi:type="dcterms:W3CDTF">1999-07-22T08:06:56Z</dcterms:created>
  <dcterms:modified xsi:type="dcterms:W3CDTF">2021-10-20T08:51:57Z</dcterms:modified>
  <cp:category/>
  <cp:version/>
  <cp:contentType/>
  <cp:contentStatus/>
</cp:coreProperties>
</file>