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0" windowWidth="15480" windowHeight="6225" activeTab="0"/>
  </bookViews>
  <sheets>
    <sheet name="спорт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<sst xmlns="http://schemas.openxmlformats.org/spreadsheetml/2006/main" count="35" uniqueCount="32">
  <si>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КЕКВ</t>
  </si>
  <si>
    <t>Заробітна плата</t>
  </si>
  <si>
    <t>Нарахування на зарплату</t>
  </si>
  <si>
    <t>Видатки на відрядження</t>
  </si>
  <si>
    <t>Оплата теплопостачання</t>
  </si>
  <si>
    <t>Оплата електроенергії</t>
  </si>
  <si>
    <t>Капітальний ремонт</t>
  </si>
  <si>
    <t>Назва КЕКВ</t>
  </si>
  <si>
    <t xml:space="preserve">Порівняльний аналіз </t>
  </si>
  <si>
    <t>Предмети, матеріали, обладнання та інвентар</t>
  </si>
  <si>
    <t>Медикаменти та перев"язувальні матеріали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</si>
  <si>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</si>
  <si>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</si>
  <si>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</si>
  <si>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Інші видатки</t>
  </si>
  <si>
    <t>Продукти харчування</t>
  </si>
  <si>
    <t>План</t>
  </si>
  <si>
    <t>Виконано</t>
  </si>
  <si>
    <t>% виконання</t>
  </si>
  <si>
    <t>Всього</t>
  </si>
  <si>
    <t>Придбання обладнання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</si>
  <si>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</si>
  <si>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</si>
  <si>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Реконструкція та реставрація інших об`єктів</t>
  </si>
  <si>
    <t>Відхилення 2021 року до 2020 року</t>
  </si>
  <si>
    <t>Крім того бюджет розвитку</t>
  </si>
  <si>
    <t>Оплата інших енергоносіїв та інших комунальних послуг</t>
  </si>
  <si>
    <t>тис. грн</t>
  </si>
  <si>
    <t>Використання товарів і послуг</t>
  </si>
  <si>
    <t>виконання міського бюджету міста Павлоград за 9 місяців 2020-2021 років по галузі "Фізична культура і спорт"</t>
  </si>
  <si>
    <t>9 місяців 2020 року</t>
  </si>
  <si>
    <t>9 місяців 2021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</si>
</sst>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#0.00"/>
    <numFmt numFmtId="188" formatCode="#0.0"/>
    <numFmt numFmtId="189" formatCode="#0"/>
    <numFmt numFmtId="190" formatCode="#0.000"/>
    <numFmt numFmtId="191" formatCode="#,##0.0"/>
  </numFmts>
  <fonts count="41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1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1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1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2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8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2" fillId="0" borderId="6" applyNumberFormat="0" applyFill="0" applyAlignment="0" applyProtection="0"/>
    <xf numFmtId="0" fontId="19" fillId="0" borderId="7" applyNumberFormat="0" applyFill="0" applyAlignment="0" applyProtection="0"/>
    <xf numFmtId="0" fontId="34" fillId="21" borderId="8" applyNumberFormat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0" fillId="20" borderId="1" applyNumberFormat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3" fillId="3" borderId="0" applyNumberFormat="0" applyBorder="0" applyAlignment="0" applyProtection="0"/>
    <xf numFmtId="0" fontId="3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5" fillId="23" borderId="9" applyNumberFormat="0" applyFont="0" applyAlignment="0" applyProtection="0"/>
    <xf numFmtId="0" fontId="7" fillId="23" borderId="9" applyNumberFormat="0" applyFont="0" applyAlignment="0" applyProtection="0"/>
    <xf numFmtId="9" fontId="0" fillId="0" borderId="0" applyFont="0" applyFill="0" applyBorder="0" applyAlignment="0" applyProtection="0"/>
    <xf numFmtId="0" fontId="29" fillId="20" borderId="2" applyNumberFormat="0" applyAlignment="0" applyProtection="0"/>
    <xf numFmtId="0" fontId="25" fillId="0" borderId="6" applyNumberFormat="0" applyFill="0" applyAlignment="0" applyProtection="0"/>
    <xf numFmtId="0" fontId="35" fillId="22" borderId="0" applyNumberFormat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84" fontId="4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91" fontId="39" fillId="0" borderId="10" xfId="123" applyNumberFormat="1" applyFont="1" applyBorder="1" applyAlignment="1">
      <alignment horizontal="center" vertical="center"/>
      <protection/>
    </xf>
    <xf numFmtId="3" fontId="39" fillId="0" borderId="10" xfId="123" applyNumberFormat="1" applyFont="1" applyBorder="1" applyAlignment="1">
      <alignment horizontal="center" vertical="center"/>
      <protection/>
    </xf>
    <xf numFmtId="184" fontId="40" fillId="0" borderId="10" xfId="0" applyNumberFormat="1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84" fontId="39" fillId="0" borderId="10" xfId="123" applyNumberFormat="1" applyFont="1" applyBorder="1" applyAlignment="1">
      <alignment horizontal="center" vertical="center"/>
      <protection/>
    </xf>
    <xf numFmtId="18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vertical="center"/>
    </xf>
  </cellXfs>
  <cellStyles count="129">
    <cellStyle name="Normal" xfId="0"/>
    <cellStyle name="20% - Акцент1" xfId="15"/>
    <cellStyle name="20% — акцент1" xfId="16"/>
    <cellStyle name="20% - Акцент1_спорт" xfId="17"/>
    <cellStyle name="20% - Акцент2" xfId="18"/>
    <cellStyle name="20% — акцент2" xfId="19"/>
    <cellStyle name="20% - Акцент2_спорт" xfId="20"/>
    <cellStyle name="20% - Акцент3" xfId="21"/>
    <cellStyle name="20% — акцент3" xfId="22"/>
    <cellStyle name="20% - Акцент3_спорт" xfId="23"/>
    <cellStyle name="20% - Акцент4" xfId="24"/>
    <cellStyle name="20% — акцент4" xfId="25"/>
    <cellStyle name="20% - Акцент4_спорт" xfId="26"/>
    <cellStyle name="20% - Акцент5" xfId="27"/>
    <cellStyle name="20% — акцент5" xfId="28"/>
    <cellStyle name="20% - Акцент5_спорт" xfId="29"/>
    <cellStyle name="20% - Акцент6" xfId="30"/>
    <cellStyle name="20% — акцент6" xfId="31"/>
    <cellStyle name="20% - Акцент6_спорт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спорт" xfId="41"/>
    <cellStyle name="40% - Акцент2" xfId="42"/>
    <cellStyle name="40% — акцент2" xfId="43"/>
    <cellStyle name="40% - Акцент2_спорт" xfId="44"/>
    <cellStyle name="40% - Акцент3" xfId="45"/>
    <cellStyle name="40% — акцент3" xfId="46"/>
    <cellStyle name="40% - Акцент3_спорт" xfId="47"/>
    <cellStyle name="40% - Акцент4" xfId="48"/>
    <cellStyle name="40% — акцент4" xfId="49"/>
    <cellStyle name="40% - Акцент4_спорт" xfId="50"/>
    <cellStyle name="40% - Акцент5" xfId="51"/>
    <cellStyle name="40% — акцент5" xfId="52"/>
    <cellStyle name="40% - Акцент5_спорт" xfId="53"/>
    <cellStyle name="40% - Акцент6" xfId="54"/>
    <cellStyle name="40% — акцент6" xfId="55"/>
    <cellStyle name="40% - Акцент6_спорт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1_спорт" xfId="65"/>
    <cellStyle name="60% - Акцент2" xfId="66"/>
    <cellStyle name="60% — акцент2" xfId="67"/>
    <cellStyle name="60% - Акцент2_спорт" xfId="68"/>
    <cellStyle name="60% - Акцент3" xfId="69"/>
    <cellStyle name="60% — акцент3" xfId="70"/>
    <cellStyle name="60% - Акцент3_спорт" xfId="71"/>
    <cellStyle name="60% - Акцент4" xfId="72"/>
    <cellStyle name="60% — акцент4" xfId="73"/>
    <cellStyle name="60% - Акцент4_спорт" xfId="74"/>
    <cellStyle name="60% - Акцент5" xfId="75"/>
    <cellStyle name="60% — акцент5" xfId="76"/>
    <cellStyle name="60% - Акцент5_спорт" xfId="77"/>
    <cellStyle name="60% - Акцент6" xfId="78"/>
    <cellStyle name="60% — акцент6" xfId="79"/>
    <cellStyle name="60% - Акцент6_спорт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Доходи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Акцентування1" xfId="94"/>
    <cellStyle name="Акцентування2" xfId="95"/>
    <cellStyle name="Акцентування3" xfId="96"/>
    <cellStyle name="Акцентування4" xfId="97"/>
    <cellStyle name="Акцентування5" xfId="98"/>
    <cellStyle name="Акцентування6" xfId="99"/>
    <cellStyle name="Ввід" xfId="100"/>
    <cellStyle name="Ввод " xfId="101"/>
    <cellStyle name="Вывод" xfId="102"/>
    <cellStyle name="Вычисление" xfId="103"/>
    <cellStyle name="Hyperlink" xfId="104"/>
    <cellStyle name="Currency" xfId="105"/>
    <cellStyle name="Currency [0]" xfId="106"/>
    <cellStyle name="Добре" xfId="107"/>
    <cellStyle name="Заголовок 1" xfId="108"/>
    <cellStyle name="Заголовок 2" xfId="109"/>
    <cellStyle name="Заголовок 3" xfId="110"/>
    <cellStyle name="Заголовок 4" xfId="111"/>
    <cellStyle name="Звичайний 2" xfId="112"/>
    <cellStyle name="Звичайний 3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_shabl_dod" xfId="123"/>
    <cellStyle name="Followed Hyperlink" xfId="124"/>
    <cellStyle name="Підсумок" xfId="125"/>
    <cellStyle name="Плохой" xfId="126"/>
    <cellStyle name="Поганий" xfId="127"/>
    <cellStyle name="Пояснение" xfId="128"/>
    <cellStyle name="Примечание" xfId="129"/>
    <cellStyle name="Примечание 2" xfId="130"/>
    <cellStyle name="Примітка" xfId="131"/>
    <cellStyle name="Percent" xfId="132"/>
    <cellStyle name="Результат" xfId="133"/>
    <cellStyle name="Связанная ячейка" xfId="134"/>
    <cellStyle name="Середній" xfId="135"/>
    <cellStyle name="Стиль 1" xfId="136"/>
    <cellStyle name="Текст попередження" xfId="137"/>
    <cellStyle name="Текст пояснення" xfId="138"/>
    <cellStyle name="Текст предупреждения" xfId="139"/>
    <cellStyle name="Comma" xfId="140"/>
    <cellStyle name="Comma [0]" xfId="141"/>
    <cellStyle name="Хороший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zoomScalePageLayoutView="0" workbookViewId="0" topLeftCell="A1">
      <selection activeCell="P11" sqref="P11"/>
    </sheetView>
  </sheetViews>
  <sheetFormatPr defaultColWidth="9.00390625" defaultRowHeight="12.75"/>
  <cols>
    <col min="1" max="1" width="11.25390625" style="1" customWidth="1"/>
    <col min="2" max="2" width="69.75390625" style="1" customWidth="1"/>
    <col min="3" max="3" width="18.875" style="1" customWidth="1"/>
    <col min="4" max="4" width="15.875" style="1" customWidth="1"/>
    <col min="5" max="5" width="13.625" style="1" customWidth="1"/>
    <col min="6" max="6" width="16.875" style="1" customWidth="1"/>
    <col min="7" max="7" width="19.00390625" style="1" customWidth="1"/>
    <col min="8" max="8" width="14.00390625" style="1" customWidth="1"/>
    <col min="9" max="9" width="20.625" style="1" customWidth="1"/>
    <col min="10" max="16384" width="9.125" style="1" customWidth="1"/>
  </cols>
  <sheetData>
    <row r="1" ht="23.25">
      <c r="I1" s="5">
        <v>13</v>
      </c>
    </row>
    <row r="2" spans="1:9" ht="23.25" customHeight="1">
      <c r="A2" s="31" t="s">
        <v>8</v>
      </c>
      <c r="B2" s="31"/>
      <c r="C2" s="31"/>
      <c r="D2" s="31"/>
      <c r="E2" s="31"/>
      <c r="F2" s="31"/>
      <c r="G2" s="31"/>
      <c r="H2" s="31"/>
      <c r="I2" s="31"/>
    </row>
    <row r="3" spans="1:9" ht="42" customHeight="1">
      <c r="A3" s="33" t="s">
        <v>29</v>
      </c>
      <c r="B3" s="33"/>
      <c r="C3" s="33"/>
      <c r="D3" s="33"/>
      <c r="E3" s="33"/>
      <c r="F3" s="33"/>
      <c r="G3" s="33"/>
      <c r="H3" s="33"/>
      <c r="I3" s="33"/>
    </row>
    <row r="4" spans="1:9" ht="19.5" customHeight="1">
      <c r="A4" s="6"/>
      <c r="B4" s="6"/>
      <c r="C4" s="6"/>
      <c r="D4" s="6"/>
      <c r="E4" s="6"/>
      <c r="F4" s="6"/>
      <c r="G4" s="6"/>
      <c r="H4" s="5"/>
      <c r="I4" s="15" t="s">
        <v>27</v>
      </c>
    </row>
    <row r="5" spans="1:9" s="2" customFormat="1" ht="43.5" customHeight="1">
      <c r="A5" s="32" t="s">
        <v>0</v>
      </c>
      <c r="B5" s="32" t="s">
        <v>7</v>
      </c>
      <c r="C5" s="32" t="s">
        <v>30</v>
      </c>
      <c r="D5" s="32"/>
      <c r="E5" s="32"/>
      <c r="F5" s="32" t="s">
        <v>31</v>
      </c>
      <c r="G5" s="32"/>
      <c r="H5" s="32"/>
      <c r="I5" s="34" t="s">
        <v>24</v>
      </c>
    </row>
    <row r="6" spans="1:9" s="2" customFormat="1" ht="81.75" customHeight="1">
      <c r="A6" s="32"/>
      <c r="B6" s="32"/>
      <c r="C6" s="10" t="s">
        <v>16</v>
      </c>
      <c r="D6" s="10" t="s">
        <v>17</v>
      </c>
      <c r="E6" s="13" t="s">
        <v>18</v>
      </c>
      <c r="F6" s="10" t="s">
        <v>16</v>
      </c>
      <c r="G6" s="10" t="s">
        <v>17</v>
      </c>
      <c r="H6" s="13" t="s">
        <v>18</v>
      </c>
      <c r="I6" s="34"/>
    </row>
    <row r="7" spans="1:9" s="3" customFormat="1" ht="21" customHeight="1">
      <c r="A7" s="10">
        <v>2111</v>
      </c>
      <c r="B7" s="11" t="s">
        <v>1</v>
      </c>
      <c r="C7" s="19">
        <v>7185.362</v>
      </c>
      <c r="D7" s="19">
        <v>6855.65272</v>
      </c>
      <c r="E7" s="7">
        <f>D7/C7*100</f>
        <v>95.41137551594477</v>
      </c>
      <c r="F7" s="24">
        <v>8645.57975</v>
      </c>
      <c r="G7" s="24">
        <v>8447.789379999998</v>
      </c>
      <c r="H7" s="7">
        <f>G7/F7*100</f>
        <v>97.71223705385398</v>
      </c>
      <c r="I7" s="7">
        <f>G7-D7</f>
        <v>1592.1366599999983</v>
      </c>
    </row>
    <row r="8" spans="1:9" s="3" customFormat="1" ht="25.5" customHeight="1">
      <c r="A8" s="10">
        <v>2120</v>
      </c>
      <c r="B8" s="11" t="s">
        <v>2</v>
      </c>
      <c r="C8" s="19">
        <v>1707.599</v>
      </c>
      <c r="D8" s="19">
        <v>1598.73456</v>
      </c>
      <c r="E8" s="7">
        <f aca="true" t="shared" si="0" ref="E8:E22">D8/C8*100</f>
        <v>93.62470697160165</v>
      </c>
      <c r="F8" s="24">
        <v>1913.25512</v>
      </c>
      <c r="G8" s="24">
        <v>1870.24515</v>
      </c>
      <c r="H8" s="7">
        <f aca="true" t="shared" si="1" ref="H8:H23">G8/F8*100</f>
        <v>97.75200026643599</v>
      </c>
      <c r="I8" s="7">
        <f aca="true" t="shared" si="2" ref="I8:I23">G8-D8</f>
        <v>271.51058999999987</v>
      </c>
    </row>
    <row r="9" spans="1:9" s="4" customFormat="1" ht="25.5" customHeight="1">
      <c r="A9" s="9">
        <v>2200</v>
      </c>
      <c r="B9" s="12" t="s">
        <v>28</v>
      </c>
      <c r="C9" s="30">
        <f>C10+C11+C12+C13+C14+C15+C20</f>
        <v>2873.5579999999995</v>
      </c>
      <c r="D9" s="30">
        <f>D10+D11+D12+D13+D14+D15+D20</f>
        <v>1812.56726</v>
      </c>
      <c r="E9" s="8">
        <f t="shared" si="0"/>
        <v>63.07745519665865</v>
      </c>
      <c r="F9" s="30">
        <f>F10+F11+F12+F13+F14+F15+F20</f>
        <v>3006.83838</v>
      </c>
      <c r="G9" s="30">
        <f>G10+G11+G12+G13+G14+G15+G20</f>
        <v>2517.10457</v>
      </c>
      <c r="H9" s="8">
        <f t="shared" si="1"/>
        <v>83.71266599304215</v>
      </c>
      <c r="I9" s="8">
        <f t="shared" si="2"/>
        <v>704.5373099999999</v>
      </c>
    </row>
    <row r="10" spans="1:9" s="4" customFormat="1" ht="40.5" customHeight="1">
      <c r="A10" s="10">
        <v>2210</v>
      </c>
      <c r="B10" s="11" t="s">
        <v>9</v>
      </c>
      <c r="C10" s="19">
        <v>919.849</v>
      </c>
      <c r="D10" s="7">
        <v>721.82456</v>
      </c>
      <c r="E10" s="7">
        <f t="shared" si="0"/>
        <v>78.47207095947269</v>
      </c>
      <c r="F10" s="25">
        <v>1099.044</v>
      </c>
      <c r="G10" s="24">
        <v>1004.51609</v>
      </c>
      <c r="H10" s="7">
        <f t="shared" si="1"/>
        <v>91.39907865381186</v>
      </c>
      <c r="I10" s="7">
        <f t="shared" si="2"/>
        <v>282.69152999999994</v>
      </c>
    </row>
    <row r="11" spans="1:9" s="3" customFormat="1" ht="29.25" customHeight="1">
      <c r="A11" s="10">
        <v>2220</v>
      </c>
      <c r="B11" s="11" t="s">
        <v>10</v>
      </c>
      <c r="C11" s="19">
        <v>13.188</v>
      </c>
      <c r="D11" s="19">
        <v>11.9289</v>
      </c>
      <c r="E11" s="7">
        <f t="shared" si="0"/>
        <v>90.45268425841674</v>
      </c>
      <c r="F11" s="24">
        <v>25.654</v>
      </c>
      <c r="G11" s="24">
        <v>14.345870000000001</v>
      </c>
      <c r="H11" s="7">
        <f t="shared" si="1"/>
        <v>55.92059717782802</v>
      </c>
      <c r="I11" s="7">
        <f t="shared" si="2"/>
        <v>2.416970000000001</v>
      </c>
    </row>
    <row r="12" spans="1:9" s="3" customFormat="1" ht="27" customHeight="1">
      <c r="A12" s="10">
        <v>2230</v>
      </c>
      <c r="B12" s="11" t="s">
        <v>15</v>
      </c>
      <c r="C12" s="19">
        <v>148.35</v>
      </c>
      <c r="D12" s="19">
        <v>76.8432</v>
      </c>
      <c r="E12" s="7">
        <f t="shared" si="0"/>
        <v>51.79858442871588</v>
      </c>
      <c r="F12" s="24">
        <v>155.74</v>
      </c>
      <c r="G12" s="24">
        <v>98.46603999999999</v>
      </c>
      <c r="H12" s="7">
        <f t="shared" si="1"/>
        <v>63.224630794914596</v>
      </c>
      <c r="I12" s="7">
        <f t="shared" si="2"/>
        <v>21.622839999999997</v>
      </c>
    </row>
    <row r="13" spans="1:9" s="3" customFormat="1" ht="27" customHeight="1">
      <c r="A13" s="10">
        <v>2240</v>
      </c>
      <c r="B13" s="11" t="s">
        <v>13</v>
      </c>
      <c r="C13" s="19">
        <v>977.753</v>
      </c>
      <c r="D13" s="19">
        <v>327.13856</v>
      </c>
      <c r="E13" s="7">
        <f t="shared" si="0"/>
        <v>33.45820058849218</v>
      </c>
      <c r="F13" s="25">
        <v>705.999</v>
      </c>
      <c r="G13" s="24">
        <v>541.82783</v>
      </c>
      <c r="H13" s="7">
        <f t="shared" si="1"/>
        <v>76.74626026382472</v>
      </c>
      <c r="I13" s="7">
        <f t="shared" si="2"/>
        <v>214.68926999999996</v>
      </c>
    </row>
    <row r="14" spans="1:9" s="3" customFormat="1" ht="23.25">
      <c r="A14" s="10">
        <v>2250</v>
      </c>
      <c r="B14" s="11" t="s">
        <v>3</v>
      </c>
      <c r="C14" s="19">
        <v>117.22</v>
      </c>
      <c r="D14" s="19">
        <v>56.9975</v>
      </c>
      <c r="E14" s="7">
        <f t="shared" si="0"/>
        <v>48.624381504862654</v>
      </c>
      <c r="F14" s="24">
        <v>159.723</v>
      </c>
      <c r="G14" s="24">
        <v>123.11057000000001</v>
      </c>
      <c r="H14" s="7">
        <f t="shared" si="1"/>
        <v>77.07754675281582</v>
      </c>
      <c r="I14" s="7">
        <f t="shared" si="2"/>
        <v>66.11307000000001</v>
      </c>
    </row>
    <row r="15" spans="1:9" s="3" customFormat="1" ht="48" customHeight="1">
      <c r="A15" s="9">
        <v>2270</v>
      </c>
      <c r="B15" s="12" t="s">
        <v>11</v>
      </c>
      <c r="C15" s="23">
        <f>C16+C17+C18</f>
        <v>695.998</v>
      </c>
      <c r="D15" s="8">
        <f>D16+D17+D18</f>
        <v>617.8345400000001</v>
      </c>
      <c r="E15" s="8">
        <f t="shared" si="0"/>
        <v>88.76958554478605</v>
      </c>
      <c r="F15" s="26">
        <f>F16+F17+F18+F19</f>
        <v>855.9283800000001</v>
      </c>
      <c r="G15" s="26">
        <f>G16+G17+G18+G19</f>
        <v>730.29817</v>
      </c>
      <c r="H15" s="8">
        <f t="shared" si="1"/>
        <v>85.3223455448457</v>
      </c>
      <c r="I15" s="8">
        <f t="shared" si="2"/>
        <v>112.46362999999997</v>
      </c>
    </row>
    <row r="16" spans="1:9" s="3" customFormat="1" ht="23.25">
      <c r="A16" s="10">
        <v>2271</v>
      </c>
      <c r="B16" s="11" t="s">
        <v>4</v>
      </c>
      <c r="C16" s="7">
        <v>371.798</v>
      </c>
      <c r="D16" s="7">
        <v>363.4846</v>
      </c>
      <c r="E16" s="7">
        <f t="shared" si="0"/>
        <v>97.76400088219947</v>
      </c>
      <c r="F16" s="29">
        <v>385.553</v>
      </c>
      <c r="G16" s="24">
        <v>353.98019</v>
      </c>
      <c r="H16" s="7">
        <f t="shared" si="1"/>
        <v>91.81103246505668</v>
      </c>
      <c r="I16" s="7">
        <f t="shared" si="2"/>
        <v>-9.504410000000007</v>
      </c>
    </row>
    <row r="17" spans="1:10" s="4" customFormat="1" ht="33" customHeight="1">
      <c r="A17" s="10">
        <v>2272</v>
      </c>
      <c r="B17" s="11" t="s">
        <v>12</v>
      </c>
      <c r="C17" s="7">
        <v>31.814</v>
      </c>
      <c r="D17" s="7">
        <v>25.14645</v>
      </c>
      <c r="E17" s="14">
        <f t="shared" si="0"/>
        <v>79.04208838875967</v>
      </c>
      <c r="F17" s="29">
        <v>46.084</v>
      </c>
      <c r="G17" s="24">
        <v>37.57149</v>
      </c>
      <c r="H17" s="7">
        <f t="shared" si="1"/>
        <v>81.52827445534241</v>
      </c>
      <c r="I17" s="7">
        <f t="shared" si="2"/>
        <v>12.425039999999996</v>
      </c>
      <c r="J17" s="3"/>
    </row>
    <row r="18" spans="1:9" s="3" customFormat="1" ht="39" customHeight="1">
      <c r="A18" s="10">
        <v>2273</v>
      </c>
      <c r="B18" s="11" t="s">
        <v>5</v>
      </c>
      <c r="C18" s="7">
        <v>292.386</v>
      </c>
      <c r="D18" s="7">
        <v>229.20349</v>
      </c>
      <c r="E18" s="7">
        <f t="shared" si="0"/>
        <v>78.39071980190569</v>
      </c>
      <c r="F18" s="24">
        <v>360.77138</v>
      </c>
      <c r="G18" s="24">
        <v>329.79008</v>
      </c>
      <c r="H18" s="7">
        <f t="shared" si="1"/>
        <v>91.41248399471155</v>
      </c>
      <c r="I18" s="7">
        <f t="shared" si="2"/>
        <v>100.58659</v>
      </c>
    </row>
    <row r="19" spans="1:9" s="3" customFormat="1" ht="46.5">
      <c r="A19" s="10">
        <v>2275</v>
      </c>
      <c r="B19" s="11" t="s">
        <v>26</v>
      </c>
      <c r="C19" s="7">
        <v>91.908</v>
      </c>
      <c r="D19" s="14">
        <v>0</v>
      </c>
      <c r="E19" s="14">
        <f t="shared" si="0"/>
        <v>0</v>
      </c>
      <c r="F19" s="24">
        <v>63.52</v>
      </c>
      <c r="G19" s="25">
        <v>8.95641</v>
      </c>
      <c r="H19" s="27">
        <f t="shared" si="1"/>
        <v>14.10014168765743</v>
      </c>
      <c r="I19" s="28">
        <f t="shared" si="2"/>
        <v>8.95641</v>
      </c>
    </row>
    <row r="20" spans="1:9" s="3" customFormat="1" ht="69.75">
      <c r="A20" s="10">
        <v>2282</v>
      </c>
      <c r="B20" s="11" t="s">
        <v>21</v>
      </c>
      <c r="C20" s="7">
        <v>1.2</v>
      </c>
      <c r="D20" s="14">
        <v>0</v>
      </c>
      <c r="E20" s="14">
        <f t="shared" si="0"/>
        <v>0</v>
      </c>
      <c r="F20" s="24">
        <v>4.75</v>
      </c>
      <c r="G20" s="24">
        <v>4.54</v>
      </c>
      <c r="H20" s="7">
        <f t="shared" si="1"/>
        <v>95.57894736842105</v>
      </c>
      <c r="I20" s="7">
        <f t="shared" si="2"/>
        <v>4.54</v>
      </c>
    </row>
    <row r="21" spans="1:9" s="3" customFormat="1" ht="23.25">
      <c r="A21" s="10">
        <v>2730</v>
      </c>
      <c r="B21" s="11" t="s">
        <v>22</v>
      </c>
      <c r="C21" s="14">
        <v>100</v>
      </c>
      <c r="D21" s="14">
        <v>50</v>
      </c>
      <c r="E21" s="14">
        <f t="shared" si="0"/>
        <v>50</v>
      </c>
      <c r="F21" s="25">
        <v>290</v>
      </c>
      <c r="G21" s="25">
        <v>158</v>
      </c>
      <c r="H21" s="7">
        <f t="shared" si="1"/>
        <v>54.48275862068965</v>
      </c>
      <c r="I21" s="14">
        <f t="shared" si="2"/>
        <v>108</v>
      </c>
    </row>
    <row r="22" spans="1:9" s="3" customFormat="1" ht="21.75" customHeight="1">
      <c r="A22" s="10">
        <v>2800</v>
      </c>
      <c r="B22" s="11" t="s">
        <v>14</v>
      </c>
      <c r="C22" s="14">
        <v>13.034</v>
      </c>
      <c r="D22" s="7">
        <v>4.65739</v>
      </c>
      <c r="E22" s="7">
        <f t="shared" si="0"/>
        <v>35.732622372257175</v>
      </c>
      <c r="F22" s="24">
        <v>14.6857</v>
      </c>
      <c r="G22" s="24">
        <v>5.07649</v>
      </c>
      <c r="H22" s="7">
        <f t="shared" si="1"/>
        <v>34.56757253654916</v>
      </c>
      <c r="I22" s="7">
        <f t="shared" si="2"/>
        <v>0.41909999999999936</v>
      </c>
    </row>
    <row r="23" spans="1:9" s="3" customFormat="1" ht="22.5">
      <c r="A23" s="9"/>
      <c r="B23" s="12" t="s">
        <v>19</v>
      </c>
      <c r="C23" s="8">
        <f>C7+C8+C10+C11+C12+C13+C14+C16+C17+C18+C22+C20+C21</f>
        <v>11879.553000000002</v>
      </c>
      <c r="D23" s="8">
        <f>D7+D8+D10+D11+D12+D13+D14+D16+D17+D18+D22+D20+D21</f>
        <v>10321.61193</v>
      </c>
      <c r="E23" s="8">
        <f>D23/C23*100</f>
        <v>86.8855244805928</v>
      </c>
      <c r="F23" s="8">
        <f>F7+F8+F10+F11+F12+F13+F14+F15+F20+F21+F22</f>
        <v>13870.35895</v>
      </c>
      <c r="G23" s="8">
        <f>G7+G8+G10+G11+G12+G13+G14+G15+G20+G21+G22</f>
        <v>12998.215589999998</v>
      </c>
      <c r="H23" s="8">
        <f t="shared" si="1"/>
        <v>93.71217887623592</v>
      </c>
      <c r="I23" s="8">
        <f t="shared" si="2"/>
        <v>2676.603659999999</v>
      </c>
    </row>
    <row r="24" spans="1:9" ht="23.25">
      <c r="A24" s="16"/>
      <c r="B24" s="17" t="s">
        <v>25</v>
      </c>
      <c r="C24" s="21"/>
      <c r="D24" s="21"/>
      <c r="E24" s="21"/>
      <c r="F24" s="21"/>
      <c r="G24" s="21"/>
      <c r="H24" s="21"/>
      <c r="I24" s="21"/>
    </row>
    <row r="25" spans="1:9" ht="23.25">
      <c r="A25" s="16">
        <v>3110</v>
      </c>
      <c r="B25" s="16" t="s">
        <v>20</v>
      </c>
      <c r="C25" s="22">
        <v>271.9</v>
      </c>
      <c r="D25" s="22">
        <v>11</v>
      </c>
      <c r="E25" s="23">
        <f>D25/C25*100</f>
        <v>4.045605001838911</v>
      </c>
      <c r="F25" s="22">
        <v>140</v>
      </c>
      <c r="G25" s="22">
        <v>70</v>
      </c>
      <c r="H25" s="23">
        <f>G25/F25%</f>
        <v>50</v>
      </c>
      <c r="I25" s="23">
        <f>G25-D25</f>
        <v>59</v>
      </c>
    </row>
    <row r="26" spans="1:9" ht="23.25" hidden="1">
      <c r="A26" s="16">
        <v>3132</v>
      </c>
      <c r="B26" s="16" t="s">
        <v>6</v>
      </c>
      <c r="C26" s="18"/>
      <c r="D26" s="19"/>
      <c r="E26" s="8"/>
      <c r="F26" s="18"/>
      <c r="G26" s="18"/>
      <c r="H26" s="7" t="e">
        <f>G26/F26*100</f>
        <v>#DIV/0!</v>
      </c>
      <c r="I26" s="14">
        <f>G26-D26</f>
        <v>0</v>
      </c>
    </row>
    <row r="27" spans="1:9" ht="23.25" hidden="1">
      <c r="A27" s="16">
        <v>3142</v>
      </c>
      <c r="B27" s="16" t="s">
        <v>23</v>
      </c>
      <c r="C27" s="18">
        <v>50</v>
      </c>
      <c r="D27" s="20">
        <v>0</v>
      </c>
      <c r="E27" s="8">
        <f>D27/C27*100</f>
        <v>0</v>
      </c>
      <c r="F27" s="18"/>
      <c r="G27" s="18"/>
      <c r="H27" s="7" t="e">
        <f>G27/F27*100</f>
        <v>#DIV/0!</v>
      </c>
      <c r="I27" s="14">
        <f>G27-D27</f>
        <v>0</v>
      </c>
    </row>
  </sheetData>
  <sheetProtection/>
  <mergeCells count="7">
    <mergeCell ref="A2:I2"/>
    <mergeCell ref="B5:B6"/>
    <mergeCell ref="A5:A6"/>
    <mergeCell ref="A3:I3"/>
    <mergeCell ref="C5:E5"/>
    <mergeCell ref="F5:H5"/>
    <mergeCell ref="I5:I6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2019-04-09T12:04:50Z</cp:lastPrinted>
  <dcterms:created xsi:type="dcterms:W3CDTF">2001-12-07T05:58:10Z</dcterms:created>
  <dcterms:modified xsi:type="dcterms:W3CDTF">2021-10-27T07:48:30Z</dcterms:modified>
  <cp:category/>
  <cp:version/>
  <cp:contentType/>
  <cp:contentStatus/>
</cp:coreProperties>
</file>