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Z2M_2E_401" sheetId="1" r:id="rId1"/>
  </sheets>
  <definedNames>
    <definedName name="Data">Z2M_2E_401!$A$10:$Q$83</definedName>
    <definedName name="Date">Z2M_2E_401!#REF!</definedName>
    <definedName name="Date1">Z2M_2E_401!#REF!</definedName>
    <definedName name="EXCEL_VER">11</definedName>
    <definedName name="PRINT_DATE">"03.04.2017 14:17:20"</definedName>
    <definedName name="PRINTER">"Eксель_Імпорт (XlRpt)  ДержКазначейство ЦА, Копичко Олександр"</definedName>
    <definedName name="REP_CREATOR">"0460-OliinykS"</definedName>
    <definedName name="_xlnm.Print_Titles" localSheetId="0">Z2M_2E_401!$8:$8</definedName>
  </definedNames>
  <calcPr calcId="125725" fullCalcOnLoad="1"/>
</workbook>
</file>

<file path=xl/calcChain.xml><?xml version="1.0" encoding="utf-8"?>
<calcChain xmlns="http://schemas.openxmlformats.org/spreadsheetml/2006/main">
  <c r="F135" i="1"/>
  <c r="E135"/>
  <c r="E131"/>
  <c r="F127"/>
  <c r="E127"/>
  <c r="F123"/>
  <c r="E123"/>
  <c r="E125"/>
  <c r="E126"/>
  <c r="F91"/>
  <c r="E91"/>
  <c r="F90"/>
  <c r="F88"/>
  <c r="F144" s="1"/>
  <c r="F145" s="1"/>
  <c r="E90"/>
  <c r="E88"/>
  <c r="E144" s="1"/>
  <c r="E145" s="1"/>
  <c r="F75"/>
  <c r="E75"/>
  <c r="F70"/>
  <c r="E69"/>
  <c r="E68"/>
  <c r="F63"/>
  <c r="E63"/>
  <c r="F15"/>
  <c r="E15"/>
  <c r="F131"/>
  <c r="F117"/>
  <c r="F109"/>
  <c r="E109"/>
  <c r="F103"/>
  <c r="F68"/>
  <c r="F34"/>
  <c r="E34"/>
  <c r="E117"/>
  <c r="E103"/>
  <c r="E70"/>
  <c r="F28"/>
  <c r="E10"/>
  <c r="F10"/>
  <c r="F106"/>
  <c r="E106"/>
  <c r="F50"/>
  <c r="F56"/>
  <c r="F72"/>
  <c r="E72"/>
  <c r="E50"/>
  <c r="E56"/>
  <c r="A12"/>
  <c r="A13"/>
  <c r="A15"/>
  <c r="A16"/>
  <c r="A17"/>
  <c r="A20"/>
  <c r="A28"/>
  <c r="A29"/>
  <c r="A30"/>
  <c r="A31"/>
  <c r="A34"/>
  <c r="A36"/>
  <c r="A37"/>
  <c r="A38"/>
  <c r="A39"/>
  <c r="A40"/>
  <c r="A43"/>
  <c r="A44"/>
  <c r="A46"/>
  <c r="A47"/>
  <c r="A50"/>
  <c r="A51"/>
  <c r="A52"/>
  <c r="A53"/>
  <c r="A54"/>
  <c r="A55"/>
  <c r="A56"/>
  <c r="A57"/>
  <c r="A58"/>
  <c r="A59"/>
  <c r="A60"/>
  <c r="A61"/>
  <c r="A63"/>
  <c r="A68"/>
  <c r="A69"/>
  <c r="A74"/>
  <c r="A75"/>
  <c r="A78"/>
  <c r="A79"/>
  <c r="A81"/>
  <c r="A86"/>
  <c r="A89"/>
  <c r="A90"/>
  <c r="A91"/>
  <c r="A92"/>
  <c r="A93"/>
  <c r="A95"/>
  <c r="A97"/>
  <c r="A98"/>
  <c r="A103"/>
  <c r="A104"/>
  <c r="A105"/>
  <c r="A106"/>
  <c r="A107"/>
  <c r="A109"/>
  <c r="A110"/>
  <c r="A111"/>
  <c r="A112"/>
  <c r="A114"/>
  <c r="E114"/>
  <c r="F114"/>
  <c r="A115"/>
  <c r="A116"/>
  <c r="A117"/>
  <c r="A118"/>
  <c r="A125"/>
  <c r="A128"/>
  <c r="A131"/>
  <c r="A133"/>
  <c r="A135"/>
  <c r="A136"/>
  <c r="A138"/>
  <c r="A139"/>
  <c r="A140"/>
  <c r="A141"/>
  <c r="A144"/>
  <c r="E28"/>
  <c r="F121"/>
  <c r="E121"/>
  <c r="F86"/>
  <c r="E86"/>
</calcChain>
</file>

<file path=xl/sharedStrings.xml><?xml version="1.0" encoding="utf-8"?>
<sst xmlns="http://schemas.openxmlformats.org/spreadsheetml/2006/main" count="334" uniqueCount="232">
  <si>
    <t>Додаток 2</t>
  </si>
  <si>
    <t>до рішення виконавчого комітету</t>
  </si>
  <si>
    <t>2.К. Видатки за коштами на рахунках в органах Державної казначейської служби України</t>
  </si>
  <si>
    <t>грн.</t>
  </si>
  <si>
    <t>КПКВКМБ</t>
  </si>
  <si>
    <t xml:space="preserve">                                     Видатки  </t>
  </si>
  <si>
    <t>Загальний фонд</t>
  </si>
  <si>
    <t>0100</t>
  </si>
  <si>
    <t>Державне управлiння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</si>
  <si>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</si>
  <si>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</si>
  <si>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</si>
  <si>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0160</t>
  </si>
  <si>
    <t>Керівництво і управління у відповідній сфері у містах (місті Києві), селищах, селах, об'єднаних територіальних  громадах</t>
  </si>
  <si>
    <t>0170</t>
  </si>
  <si>
    <t>Підвищення кваліфікації депутатів місцевих рад та посадових осіб місцевого самоврядування</t>
  </si>
  <si>
    <t>0180</t>
  </si>
  <si>
    <t>Інша діяльність у сфері державного управління</t>
  </si>
  <si>
    <t>1000</t>
  </si>
  <si>
    <t>Освiта</t>
  </si>
  <si>
    <t>0910</t>
  </si>
  <si>
    <t>1010</t>
  </si>
  <si>
    <t>Надання дошкільної освiти</t>
  </si>
  <si>
    <t>0921</t>
  </si>
  <si>
    <t>1020</t>
  </si>
  <si>
    <t>0960</t>
  </si>
  <si>
    <t>Надання позашкільної освіти позашкільними закладами освіти, заходи із позашкільної роботи з дітьми</t>
  </si>
  <si>
    <t>1150</t>
  </si>
  <si>
    <t>1160</t>
  </si>
  <si>
    <t>Інші програми, заклади та заходи у сфері освіти</t>
  </si>
  <si>
    <t>2000</t>
  </si>
  <si>
    <t>Охорона здоров'я</t>
  </si>
  <si>
    <t>0731</t>
  </si>
  <si>
    <t>2010</t>
  </si>
  <si>
    <t>Багатопрофільна стаціонарна медична допомога населенню</t>
  </si>
  <si>
    <t>0733</t>
  </si>
  <si>
    <t>2030</t>
  </si>
  <si>
    <t>Лікарсько-акушерська допомога  вагітним, породіллям та новонародженим</t>
  </si>
  <si>
    <t>0726</t>
  </si>
  <si>
    <t>2111</t>
  </si>
  <si>
    <t>Первинна медична допомога населенню, що надається  центрами первинної медичної  (медико-санітарної) допомоги</t>
  </si>
  <si>
    <t>2144</t>
  </si>
  <si>
    <t>Централізовані заходи з лікування хворих на цукровий та нецукровий діабет</t>
  </si>
  <si>
    <t>3000</t>
  </si>
  <si>
    <t>Соцiальний захист та соцiальне забезпечення</t>
  </si>
  <si>
    <t>1070</t>
  </si>
  <si>
    <t>1030</t>
  </si>
  <si>
    <t>3031</t>
  </si>
  <si>
    <t>Надання інших пільг окремим категоріям громадян відповідно до законодавства</t>
  </si>
  <si>
    <t>1060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</si>
  <si>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</si>
  <si>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</si>
  <si>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</si>
  <si>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</si>
  <si>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</si>
  <si>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</si>
  <si>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1040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</si>
  <si>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</si>
  <si>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</si>
  <si>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</si>
  <si>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3123</t>
  </si>
  <si>
    <t>Заходи державної політики з питань сім"ї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</si>
  <si>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</si>
  <si>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</si>
  <si>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</si>
  <si>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</si>
  <si>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</si>
  <si>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</si>
  <si>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</si>
  <si>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</si>
  <si>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4000</t>
  </si>
  <si>
    <t>Культура i мистецтво</t>
  </si>
  <si>
    <t>0821</t>
  </si>
  <si>
    <t>4010</t>
  </si>
  <si>
    <t>Театри</t>
  </si>
  <si>
    <t>0822</t>
  </si>
  <si>
    <t>4030</t>
  </si>
  <si>
    <t>Забезпечення діяльності бібліотек</t>
  </si>
  <si>
    <t>0824</t>
  </si>
  <si>
    <t>4040</t>
  </si>
  <si>
    <t>Забезпечення діяльності музеїв і виставок</t>
  </si>
  <si>
    <t>4060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</si>
  <si>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</si>
  <si>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</si>
  <si>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4080</t>
  </si>
  <si>
    <t>Інші заклади та заходи в галузі культури і мистецтва</t>
  </si>
  <si>
    <t>5000</t>
  </si>
  <si>
    <t>Фiзична культура i спорт</t>
  </si>
  <si>
    <t>0810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</si>
  <si>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</si>
  <si>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</si>
  <si>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</si>
  <si>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</si>
  <si>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</si>
  <si>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</si>
  <si>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</si>
  <si>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 комунальних дитячо-юнацьких спортивних шкіл</t>
  </si>
  <si>
    <t>5041</t>
  </si>
  <si>
    <t>Утримання та фінансова підтримка спортивних споруд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</si>
  <si>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</si>
  <si>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</si>
  <si>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</si>
  <si>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 комунальне господарство</t>
  </si>
  <si>
    <t>6010</t>
  </si>
  <si>
    <t>Утримання та ефективна експлуатація обєктів житлово-комунального господарства</t>
  </si>
  <si>
    <t>6030</t>
  </si>
  <si>
    <t>Організація благоустрою населених пунктів</t>
  </si>
  <si>
    <t>7100</t>
  </si>
  <si>
    <t>Сільське, лісове, рибне господарство та мисливство</t>
  </si>
  <si>
    <t>0443</t>
  </si>
  <si>
    <t>7130</t>
  </si>
  <si>
    <t>Здійснення  заходів із землеустрою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</si>
  <si>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</si>
  <si>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</si>
  <si>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</si>
  <si>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</si>
  <si>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7461</t>
  </si>
  <si>
    <t>Утримання та розвиток автомобільних доріг та дорожньої  інфраструктури за рахунок коштів місцевого бюджету</t>
  </si>
  <si>
    <t>0456</t>
  </si>
  <si>
    <t>7600</t>
  </si>
  <si>
    <t xml:space="preserve">Інші програми та заходи, пов`язані з економічною діяльністю </t>
  </si>
  <si>
    <t>8100</t>
  </si>
  <si>
    <t>Захист населення і територій від надзвичайних ситуацій техногенного та природного характеру</t>
  </si>
  <si>
    <t>0830</t>
  </si>
  <si>
    <t>8200</t>
  </si>
  <si>
    <t xml:space="preserve">Громадський порядок та безпека </t>
  </si>
  <si>
    <t>8400</t>
  </si>
  <si>
    <t>Засоби масової інформації</t>
  </si>
  <si>
    <t>9700</t>
  </si>
  <si>
    <t>Субвенція з місцевого бюджету іншим місцевим бюджетам на здійснення програм та заходів за рахунок коштів місцевих бюджетів</t>
  </si>
  <si>
    <t>9000</t>
  </si>
  <si>
    <t>Нерозподілені видатки</t>
  </si>
  <si>
    <t xml:space="preserve">Усього </t>
  </si>
  <si>
    <t>Спеціальний фонд</t>
  </si>
  <si>
    <t>0990</t>
  </si>
  <si>
    <t>Утримання та  навчально-тренувальна робота комунальних дитячо-юнацьких спортивних шкіл</t>
  </si>
  <si>
    <t>0610</t>
  </si>
  <si>
    <t>6015</t>
  </si>
  <si>
    <t>Забезпечення надійної та безперебійної експлуатації ліфтів</t>
  </si>
  <si>
    <t>0490</t>
  </si>
  <si>
    <t>7310</t>
  </si>
  <si>
    <t>Будівництво об`ектів житлово-комунального господарства</t>
  </si>
  <si>
    <t>7324</t>
  </si>
  <si>
    <t>Будівництво установ тв звклвдів культури</t>
  </si>
  <si>
    <t>0421</t>
  </si>
  <si>
    <t>7650</t>
  </si>
  <si>
    <t>Проведення експертної грошової оцінки з земельної ділянки чи права на неї</t>
  </si>
  <si>
    <t>0320</t>
  </si>
  <si>
    <t>7670</t>
  </si>
  <si>
    <t>Внески до статутного капіталу суб"єктів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</si>
  <si>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</si>
  <si>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</si>
  <si>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0133</t>
  </si>
  <si>
    <t>0511</t>
  </si>
  <si>
    <t>8300</t>
  </si>
  <si>
    <t>Охорона навколишнього природного середовища</t>
  </si>
  <si>
    <t>Разом</t>
  </si>
  <si>
    <t>Р.В.Роїк</t>
  </si>
  <si>
    <t>Забезпечення діяльності інклюзивно-ресурсних центрів</t>
  </si>
  <si>
    <t>3240</t>
  </si>
  <si>
    <t>7410</t>
  </si>
  <si>
    <t>7321</t>
  </si>
  <si>
    <t>Будівництво освітніх установ та закладів</t>
  </si>
  <si>
    <t>2150</t>
  </si>
  <si>
    <t>Інші програми, заклади та заходи у сфері охорони здоров'я</t>
  </si>
  <si>
    <t>3050</t>
  </si>
  <si>
    <t>Пільгове медичне обслуговування осіб, які постраждали внаслідок Чорнобильської катастрофи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</si>
  <si>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</si>
  <si>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</si>
  <si>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7690</t>
  </si>
  <si>
    <t>Інша економічна діяльність</t>
  </si>
  <si>
    <t>7322</t>
  </si>
  <si>
    <t>Будівництво медичних установ та закладів</t>
  </si>
  <si>
    <t>7340</t>
  </si>
  <si>
    <t>Проектування, реставрація та охорона пам'яток архітектури</t>
  </si>
  <si>
    <t xml:space="preserve">від </t>
  </si>
  <si>
    <t xml:space="preserve">№ </t>
  </si>
  <si>
    <t>Субвенція з місцевого бюджету іншим місцевим бюджетам на здійснення прграм та заходів за рахунок коштів місцевих бюджетів</t>
  </si>
  <si>
    <t>8600</t>
  </si>
  <si>
    <t>Обслуговування місцевого боргу</t>
  </si>
  <si>
    <t>3120</t>
  </si>
  <si>
    <t>Здійснення соціальної роботи з вразливими категоріями населення</t>
  </si>
  <si>
    <t>Начальник фінансового управління</t>
  </si>
  <si>
    <t>1080</t>
  </si>
  <si>
    <t>Надання спеціальної освіти  мистецькими школами</t>
  </si>
  <si>
    <t>Уточнений план на 2021 рік</t>
  </si>
  <si>
    <t>1140</t>
  </si>
  <si>
    <t>Забезпечення діяльності 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</si>
  <si>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</si>
  <si>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</si>
  <si>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загальної середньої освіти  за рахунок коштів місцевого бюджету</t>
  </si>
  <si>
    <t>Надання загальної середньої освіти  за рахунок  освітньої субвенції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</si>
  <si>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</si>
  <si>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</si>
  <si>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</si>
  <si>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</si>
  <si>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заклади та заходи у сфері соціального захисту і соціального забезпечення</t>
  </si>
  <si>
    <t>7350</t>
  </si>
  <si>
    <t>Розроблення схем планування та забудови територій (містобудівної документації)</t>
  </si>
  <si>
    <t>Забезпечення надання послуг з перевезення пасажирів автомобільним транспортом</t>
  </si>
  <si>
    <t>7610</t>
  </si>
  <si>
    <t>Сприяння розвитку малого та середнього підприємництва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</si>
  <si>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</si>
  <si>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</si>
  <si>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</si>
  <si>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Забезпечення діяльності центрів професійного розвитку педагогічних працівників</t>
  </si>
  <si>
    <t>6080</t>
  </si>
  <si>
    <t>Реалізація державних та місцевих житлових програм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</si>
  <si>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</si>
  <si>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</si>
  <si>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</si>
  <si>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</si>
  <si>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</si>
  <si>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</si>
  <si>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</si>
  <si>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</si>
  <si>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3111</t>
  </si>
  <si>
    <t xml:space="preserve">Утримання та забезпечення діяльності центрів соціальних служб 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</si>
  <si>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</si>
  <si>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</si>
  <si>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</si>
  <si>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Звіт про виконання  бюджету Павлоградської міської територіальної громади за 9 місяців            2021 року</t>
  </si>
  <si>
    <t>Виконано за 9 місяців 2021 року</t>
  </si>
  <si>
    <t>1180</t>
  </si>
  <si>
    <t>Інші програми, заклади та заходи у сфері світи</t>
  </si>
  <si>
    <t xml:space="preserve">Виконання заходів, спрямованих на забезпечення якісної, сучасної то доступної загальної середньої освіти "Нова українська школа" </t>
  </si>
  <si>
    <t>6050</t>
  </si>
  <si>
    <t>Попередження аварій та запобігання техногенним катастрофам у житлово-комунальному господарстві та на інших аварійних об'єктах комунальної власності</t>
  </si>
  <si>
    <t>7360</t>
  </si>
  <si>
    <t>Виконання інвестиційних проєктів</t>
  </si>
  <si>
    <t>7441</t>
  </si>
  <si>
    <t>Утримання та розвиток мостів/ шляхопроводів</t>
  </si>
</sst>
</file>

<file path=xl/styles.xml><?xml version="1.0" encoding="utf-8"?>
<styleSheet xmlns="http://schemas.openxmlformats.org/spreadsheetml/2006/main">
  <numFmts count="1">
    <numFmt numFmtId="185" formatCode="#,##0.0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2"/>
      <name val="Times New Roman Cy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7"/>
      <name val="Times New Roman"/>
      <family val="1"/>
      <charset val="204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4" borderId="8" applyNumberForma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114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20" fillId="0" borderId="0" xfId="0" applyFont="1" applyFill="1" applyAlignment="1">
      <alignment horizontal="justify"/>
    </xf>
    <xf numFmtId="0" fontId="21" fillId="0" borderId="0" xfId="0" applyFont="1" applyFill="1" applyAlignment="1">
      <alignment horizontal="justify"/>
    </xf>
    <xf numFmtId="0" fontId="22" fillId="0" borderId="0" xfId="0" applyFont="1" applyAlignment="1">
      <alignment horizontal="justify" vertical="center"/>
    </xf>
    <xf numFmtId="0" fontId="23" fillId="0" borderId="0" xfId="0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0" fontId="25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49" fontId="2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2" xfId="0" applyNumberFormat="1" applyFont="1" applyFill="1" applyBorder="1" applyAlignment="1" applyProtection="1">
      <alignment horizontal="center"/>
    </xf>
    <xf numFmtId="0" fontId="25" fillId="0" borderId="14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center" vertical="center"/>
    </xf>
    <xf numFmtId="49" fontId="27" fillId="0" borderId="11" xfId="0" applyNumberFormat="1" applyFont="1" applyFill="1" applyBorder="1" applyAlignment="1" applyProtection="1">
      <alignment horizontal="center" vertical="center"/>
      <protection hidden="1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36" applyFont="1" applyFill="1" applyBorder="1" applyAlignment="1" applyProtection="1">
      <alignment horizontal="justify" vertical="center" wrapText="1"/>
    </xf>
    <xf numFmtId="2" fontId="28" fillId="0" borderId="12" xfId="0" applyNumberFormat="1" applyFont="1" applyFill="1" applyBorder="1" applyAlignment="1" applyProtection="1">
      <alignment horizontal="justify" vertical="center"/>
    </xf>
    <xf numFmtId="2" fontId="28" fillId="0" borderId="14" xfId="0" applyNumberFormat="1" applyFont="1" applyFill="1" applyBorder="1" applyAlignment="1" applyProtection="1">
      <alignment horizontal="justify" vertical="center"/>
    </xf>
    <xf numFmtId="2" fontId="19" fillId="0" borderId="0" xfId="0" applyNumberFormat="1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2" xfId="36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49" fontId="25" fillId="0" borderId="11" xfId="0" applyNumberFormat="1" applyFont="1" applyFill="1" applyBorder="1" applyAlignment="1" applyProtection="1">
      <alignment horizontal="center" vertical="center"/>
      <protection hidden="1"/>
    </xf>
    <xf numFmtId="2" fontId="29" fillId="0" borderId="12" xfId="0" applyNumberFormat="1" applyFont="1" applyFill="1" applyBorder="1" applyAlignment="1" applyProtection="1">
      <alignment horizontal="justify" vertical="center"/>
    </xf>
    <xf numFmtId="2" fontId="29" fillId="0" borderId="14" xfId="0" applyNumberFormat="1" applyFont="1" applyFill="1" applyBorder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18" fillId="0" borderId="10" xfId="36" applyFont="1" applyFill="1" applyBorder="1" applyAlignment="1" applyProtection="1">
      <alignment horizontal="justify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36" applyFont="1" applyFill="1" applyBorder="1" applyAlignment="1" applyProtection="1">
      <alignment horizontal="justify" vertical="center" wrapText="1"/>
    </xf>
    <xf numFmtId="0" fontId="18" fillId="0" borderId="10" xfId="0" applyNumberFormat="1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justify" vertical="center" wrapText="1"/>
    </xf>
    <xf numFmtId="2" fontId="0" fillId="0" borderId="0" xfId="0" applyNumberFormat="1" applyAlignment="1">
      <alignment horizontal="justify" vertical="center"/>
    </xf>
    <xf numFmtId="0" fontId="18" fillId="15" borderId="10" xfId="0" applyFont="1" applyFill="1" applyBorder="1" applyAlignment="1">
      <alignment horizontal="justify" vertical="center" wrapText="1"/>
    </xf>
    <xf numFmtId="0" fontId="20" fillId="15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8" fillId="15" borderId="10" xfId="0" applyFont="1" applyFill="1" applyBorder="1" applyAlignment="1">
      <alignment horizontal="justify" vertical="center"/>
    </xf>
    <xf numFmtId="0" fontId="20" fillId="15" borderId="10" xfId="0" applyFont="1" applyFill="1" applyBorder="1" applyAlignment="1">
      <alignment horizontal="justify" vertical="center" wrapText="1"/>
    </xf>
    <xf numFmtId="0" fontId="20" fillId="15" borderId="12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49" fontId="30" fillId="0" borderId="12" xfId="0" applyNumberFormat="1" applyFont="1" applyFill="1" applyBorder="1" applyAlignment="1">
      <alignment horizontal="center" vertical="center"/>
    </xf>
    <xf numFmtId="0" fontId="30" fillId="0" borderId="12" xfId="36" applyFont="1" applyFill="1" applyBorder="1" applyAlignment="1" applyProtection="1">
      <alignment horizontal="justify" vertical="center" wrapText="1"/>
    </xf>
    <xf numFmtId="0" fontId="25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12" xfId="0" applyNumberFormat="1" applyFont="1" applyFill="1" applyBorder="1" applyAlignment="1" applyProtection="1">
      <alignment horizontal="justify" vertical="center"/>
    </xf>
    <xf numFmtId="0" fontId="25" fillId="0" borderId="14" xfId="0" applyNumberFormat="1" applyFont="1" applyFill="1" applyBorder="1" applyAlignment="1" applyProtection="1">
      <alignment horizontal="justify" vertical="center"/>
    </xf>
    <xf numFmtId="0" fontId="20" fillId="0" borderId="0" xfId="0" applyFont="1" applyFill="1" applyBorder="1" applyAlignment="1">
      <alignment horizontal="justify" vertical="center" wrapText="1"/>
    </xf>
    <xf numFmtId="0" fontId="18" fillId="15" borderId="10" xfId="0" applyNumberFormat="1" applyFont="1" applyFill="1" applyBorder="1" applyAlignment="1" applyProtection="1">
      <alignment horizontal="justify" vertical="center"/>
      <protection locked="0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2" fontId="18" fillId="0" borderId="0" xfId="0" applyNumberFormat="1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justify" vertical="center"/>
      <protection locked="0"/>
    </xf>
    <xf numFmtId="0" fontId="20" fillId="0" borderId="16" xfId="36" applyFont="1" applyFill="1" applyBorder="1" applyAlignment="1" applyProtection="1">
      <alignment horizontal="justify" vertical="center" wrapText="1"/>
    </xf>
    <xf numFmtId="0" fontId="18" fillId="18" borderId="17" xfId="0" applyFont="1" applyFill="1" applyBorder="1" applyAlignment="1" applyProtection="1">
      <alignment horizontal="justify" vertical="center" wrapText="1"/>
      <protection locked="0"/>
    </xf>
    <xf numFmtId="0" fontId="18" fillId="0" borderId="17" xfId="36" applyFont="1" applyFill="1" applyBorder="1" applyAlignment="1" applyProtection="1">
      <alignment horizontal="justify" vertical="center" wrapText="1"/>
    </xf>
    <xf numFmtId="1" fontId="0" fillId="0" borderId="0" xfId="0" applyNumberFormat="1" applyAlignment="1">
      <alignment horizontal="justify" vertical="center"/>
    </xf>
    <xf numFmtId="0" fontId="18" fillId="15" borderId="10" xfId="0" quotePrefix="1" applyFont="1" applyFill="1" applyBorder="1" applyAlignment="1">
      <alignment horizontal="justify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0" fontId="18" fillId="18" borderId="16" xfId="0" applyFont="1" applyFill="1" applyBorder="1" applyAlignment="1" applyProtection="1">
      <alignment horizontal="justify" vertical="center" wrapText="1"/>
      <protection locked="0"/>
    </xf>
    <xf numFmtId="0" fontId="18" fillId="0" borderId="16" xfId="36" applyFont="1" applyFill="1" applyBorder="1" applyAlignment="1" applyProtection="1">
      <alignment horizontal="justify" vertical="center" wrapText="1"/>
    </xf>
    <xf numFmtId="1" fontId="19" fillId="0" borderId="0" xfId="0" applyNumberFormat="1" applyFont="1" applyAlignment="1">
      <alignment horizontal="justify" vertical="center"/>
    </xf>
    <xf numFmtId="49" fontId="25" fillId="0" borderId="18" xfId="0" applyNumberFormat="1" applyFont="1" applyFill="1" applyBorder="1" applyAlignment="1" applyProtection="1">
      <alignment horizontal="center" vertical="center"/>
      <protection hidden="1"/>
    </xf>
    <xf numFmtId="2" fontId="29" fillId="0" borderId="19" xfId="0" applyNumberFormat="1" applyFont="1" applyFill="1" applyBorder="1" applyAlignment="1" applyProtection="1">
      <alignment horizontal="justify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49" fontId="18" fillId="0" borderId="21" xfId="0" applyNumberFormat="1" applyFont="1" applyFill="1" applyBorder="1" applyAlignment="1">
      <alignment horizontal="center" vertical="center"/>
    </xf>
    <xf numFmtId="0" fontId="18" fillId="15" borderId="21" xfId="0" applyFont="1" applyFill="1" applyBorder="1" applyAlignment="1">
      <alignment horizontal="justify" vertical="center"/>
    </xf>
    <xf numFmtId="0" fontId="20" fillId="0" borderId="22" xfId="36" applyFont="1" applyFill="1" applyBorder="1" applyAlignment="1" applyProtection="1">
      <alignment horizontal="justify" vertical="center" wrapText="1"/>
    </xf>
    <xf numFmtId="0" fontId="18" fillId="15" borderId="16" xfId="0" applyFont="1" applyFill="1" applyBorder="1" applyAlignment="1">
      <alignment horizontal="justify" vertical="center"/>
    </xf>
    <xf numFmtId="0" fontId="18" fillId="0" borderId="23" xfId="36" applyFont="1" applyFill="1" applyBorder="1" applyAlignment="1" applyProtection="1">
      <alignment horizontal="justify" vertical="center" wrapText="1"/>
    </xf>
    <xf numFmtId="49" fontId="27" fillId="0" borderId="18" xfId="0" applyNumberFormat="1" applyFont="1" applyFill="1" applyBorder="1" applyAlignment="1" applyProtection="1">
      <alignment horizontal="center" vertical="center"/>
      <protection hidden="1"/>
    </xf>
    <xf numFmtId="2" fontId="28" fillId="0" borderId="19" xfId="0" applyNumberFormat="1" applyFont="1" applyFill="1" applyBorder="1" applyAlignment="1" applyProtection="1">
      <alignment horizontal="justify" vertical="center"/>
    </xf>
    <xf numFmtId="49" fontId="20" fillId="0" borderId="16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Fill="1" applyBorder="1" applyAlignment="1" applyProtection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justify" vertical="center"/>
    </xf>
    <xf numFmtId="4" fontId="18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justify" vertical="center"/>
    </xf>
    <xf numFmtId="185" fontId="18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8" fillId="0" borderId="25" xfId="0" applyFont="1" applyFill="1" applyBorder="1" applyAlignment="1" applyProtection="1">
      <alignment horizontal="right"/>
      <protection locked="0"/>
    </xf>
    <xf numFmtId="0" fontId="32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ZV1PIV98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"/>
  <sheetViews>
    <sheetView tabSelected="1" topLeftCell="C135" zoomScaleNormal="100" zoomScaleSheetLayoutView="75" workbookViewId="0">
      <selection activeCell="F144" sqref="F144"/>
    </sheetView>
  </sheetViews>
  <sheetFormatPr defaultRowHeight="12.75"/>
  <cols>
    <col min="1" max="1" width="0.28515625" hidden="1" customWidth="1"/>
    <col min="2" max="2" width="1.140625" hidden="1" customWidth="1"/>
    <col min="3" max="3" width="15.28515625" customWidth="1"/>
    <col min="4" max="4" width="65.7109375" customWidth="1"/>
    <col min="5" max="5" width="22" customWidth="1"/>
    <col min="6" max="6" width="29.5703125" customWidth="1"/>
    <col min="7" max="7" width="13.140625" hidden="1" customWidth="1"/>
    <col min="8" max="9" width="11.85546875" hidden="1" customWidth="1"/>
    <col min="10" max="12" width="14.28515625" hidden="1" customWidth="1"/>
    <col min="13" max="13" width="26.7109375" customWidth="1"/>
    <col min="14" max="14" width="25.7109375" customWidth="1"/>
  </cols>
  <sheetData>
    <row r="1" spans="1:13" ht="18.75">
      <c r="C1" s="1"/>
      <c r="D1" s="1"/>
      <c r="E1" s="1" t="s">
        <v>0</v>
      </c>
      <c r="F1" s="1"/>
    </row>
    <row r="2" spans="1:13" ht="18.75">
      <c r="C2" s="1"/>
      <c r="D2" s="1"/>
      <c r="E2" s="1" t="s">
        <v>1</v>
      </c>
      <c r="F2" s="1"/>
    </row>
    <row r="3" spans="1:13" ht="18.75">
      <c r="C3" s="1"/>
      <c r="D3" s="1"/>
      <c r="E3" s="1" t="s">
        <v>175</v>
      </c>
      <c r="F3" s="1"/>
    </row>
    <row r="4" spans="1:13" ht="18.75">
      <c r="C4" s="1"/>
      <c r="D4" s="1"/>
      <c r="E4" s="1" t="s">
        <v>176</v>
      </c>
      <c r="F4" s="1"/>
    </row>
    <row r="5" spans="1:13" ht="10.5" customHeight="1">
      <c r="C5" s="1"/>
      <c r="D5" s="1"/>
      <c r="E5" s="1"/>
      <c r="F5" s="1"/>
    </row>
    <row r="6" spans="1:13" ht="48.75" customHeight="1">
      <c r="C6" s="110" t="s">
        <v>221</v>
      </c>
      <c r="D6" s="110"/>
      <c r="E6" s="110"/>
      <c r="F6" s="110"/>
    </row>
    <row r="7" spans="1:13" s="2" customFormat="1" ht="23.25" customHeight="1">
      <c r="B7" s="3" t="s">
        <v>2</v>
      </c>
      <c r="C7" s="4"/>
      <c r="D7" s="5"/>
      <c r="E7" s="111" t="s">
        <v>3</v>
      </c>
      <c r="F7" s="111"/>
      <c r="G7" s="6"/>
      <c r="H7" s="6"/>
      <c r="I7" s="6"/>
      <c r="J7" s="6"/>
      <c r="K7" s="6"/>
      <c r="L7" s="6"/>
    </row>
    <row r="8" spans="1:13" s="7" customFormat="1" ht="47.25" customHeight="1">
      <c r="B8" s="8"/>
      <c r="C8" s="9" t="s">
        <v>4</v>
      </c>
      <c r="D8" s="9" t="s">
        <v>5</v>
      </c>
      <c r="E8" s="76" t="s">
        <v>185</v>
      </c>
      <c r="F8" s="76" t="s">
        <v>222</v>
      </c>
      <c r="G8" s="10"/>
      <c r="H8" s="10"/>
      <c r="I8" s="10"/>
      <c r="J8" s="10"/>
      <c r="K8" s="10"/>
      <c r="L8" s="10"/>
    </row>
    <row r="9" spans="1:13" ht="25.5">
      <c r="B9" s="11"/>
      <c r="C9" s="12"/>
      <c r="D9" s="13" t="s">
        <v>6</v>
      </c>
      <c r="E9" s="85"/>
      <c r="F9" s="86"/>
      <c r="G9" s="14"/>
      <c r="H9" s="14"/>
      <c r="I9" s="14"/>
      <c r="J9" s="14"/>
      <c r="K9" s="14"/>
      <c r="L9" s="15"/>
    </row>
    <row r="10" spans="1:13" s="23" customFormat="1" ht="24.75" customHeight="1">
      <c r="A10" s="16">
        <v>1</v>
      </c>
      <c r="B10" s="17"/>
      <c r="C10" s="18" t="s">
        <v>7</v>
      </c>
      <c r="D10" s="19" t="s">
        <v>8</v>
      </c>
      <c r="E10" s="87">
        <f>E11+E12+E13+E14</f>
        <v>71281045.200000003</v>
      </c>
      <c r="F10" s="87">
        <f>F11+F12+F13+F14</f>
        <v>53059964.130000003</v>
      </c>
      <c r="G10" s="20">
        <v>15730</v>
      </c>
      <c r="H10" s="20">
        <v>7785</v>
      </c>
      <c r="I10" s="20">
        <v>0</v>
      </c>
      <c r="J10" s="20">
        <v>32497666</v>
      </c>
      <c r="K10" s="20">
        <v>32497666</v>
      </c>
      <c r="L10" s="21">
        <v>7776831.04</v>
      </c>
      <c r="M10" s="22"/>
    </row>
    <row r="11" spans="1:13" s="23" customFormat="1" ht="75">
      <c r="A11" s="16"/>
      <c r="B11" s="17"/>
      <c r="C11" s="24" t="s">
        <v>9</v>
      </c>
      <c r="D11" s="25" t="s">
        <v>10</v>
      </c>
      <c r="E11" s="99">
        <v>34982238</v>
      </c>
      <c r="F11" s="88">
        <v>26412536.34</v>
      </c>
      <c r="G11" s="20"/>
      <c r="H11" s="20"/>
      <c r="I11" s="20"/>
      <c r="J11" s="20"/>
      <c r="K11" s="20"/>
      <c r="L11" s="21"/>
    </row>
    <row r="12" spans="1:13" s="30" customFormat="1" ht="56.25">
      <c r="A12" s="26" t="e">
        <f>#REF!+1</f>
        <v>#REF!</v>
      </c>
      <c r="B12" s="27" t="s">
        <v>11</v>
      </c>
      <c r="C12" s="24" t="s">
        <v>12</v>
      </c>
      <c r="D12" s="25" t="s">
        <v>13</v>
      </c>
      <c r="E12" s="109">
        <v>35351786.200000003</v>
      </c>
      <c r="F12" s="88">
        <v>26412411.969999999</v>
      </c>
      <c r="G12" s="28">
        <v>15730</v>
      </c>
      <c r="H12" s="28">
        <v>7785</v>
      </c>
      <c r="I12" s="28">
        <v>0</v>
      </c>
      <c r="J12" s="28">
        <v>13946380</v>
      </c>
      <c r="K12" s="28">
        <v>13946380</v>
      </c>
      <c r="L12" s="29">
        <v>3651227.02</v>
      </c>
    </row>
    <row r="13" spans="1:13" s="30" customFormat="1" ht="37.5">
      <c r="A13" s="26" t="e">
        <f>#REF!+1</f>
        <v>#REF!</v>
      </c>
      <c r="B13" s="27" t="s">
        <v>11</v>
      </c>
      <c r="C13" s="24" t="s">
        <v>14</v>
      </c>
      <c r="D13" s="25" t="s">
        <v>15</v>
      </c>
      <c r="E13" s="100">
        <v>75968</v>
      </c>
      <c r="F13" s="88">
        <v>4600</v>
      </c>
      <c r="G13" s="28">
        <v>0</v>
      </c>
      <c r="H13" s="28">
        <v>0</v>
      </c>
      <c r="I13" s="28">
        <v>0</v>
      </c>
      <c r="J13" s="28">
        <v>18551286</v>
      </c>
      <c r="K13" s="28">
        <v>18551286</v>
      </c>
      <c r="L13" s="29">
        <v>4125604.02</v>
      </c>
    </row>
    <row r="14" spans="1:13" s="30" customFormat="1" ht="18.75">
      <c r="A14" s="26"/>
      <c r="B14" s="27"/>
      <c r="C14" s="24" t="s">
        <v>16</v>
      </c>
      <c r="D14" s="25" t="s">
        <v>17</v>
      </c>
      <c r="E14" s="99">
        <v>871053</v>
      </c>
      <c r="F14" s="88">
        <v>230415.82</v>
      </c>
      <c r="G14" s="28"/>
      <c r="H14" s="28"/>
      <c r="I14" s="28"/>
      <c r="J14" s="28"/>
      <c r="K14" s="28"/>
      <c r="L14" s="29"/>
    </row>
    <row r="15" spans="1:13" s="23" customFormat="1" ht="18.75">
      <c r="A15" s="16" t="e">
        <f>#REF!+1</f>
        <v>#REF!</v>
      </c>
      <c r="B15" s="17"/>
      <c r="C15" s="18" t="s">
        <v>18</v>
      </c>
      <c r="D15" s="19" t="s">
        <v>19</v>
      </c>
      <c r="E15" s="87">
        <f>E16+E17+E18+E19+E20+E21+E22+E23+E24+E25+E26+E27</f>
        <v>502364573.12</v>
      </c>
      <c r="F15" s="87">
        <f>F16+F17+F18+F19+F20+F21+F22+F23+F24+F25+F26+F27</f>
        <v>349759724.64000005</v>
      </c>
      <c r="G15" s="20">
        <v>0</v>
      </c>
      <c r="H15" s="20">
        <v>3268796.9</v>
      </c>
      <c r="I15" s="20">
        <v>724142.38</v>
      </c>
      <c r="J15" s="20">
        <v>238650755.46000001</v>
      </c>
      <c r="K15" s="20">
        <v>239456261.61000001</v>
      </c>
      <c r="L15" s="21">
        <v>61771910.700000003</v>
      </c>
      <c r="M15" s="106"/>
    </row>
    <row r="16" spans="1:13" s="30" customFormat="1" ht="18.75">
      <c r="A16" s="26" t="e">
        <f>#REF!+1</f>
        <v>#REF!</v>
      </c>
      <c r="B16" s="27" t="s">
        <v>20</v>
      </c>
      <c r="C16" s="24" t="s">
        <v>21</v>
      </c>
      <c r="D16" s="31" t="s">
        <v>22</v>
      </c>
      <c r="E16" s="100">
        <v>143635281.5</v>
      </c>
      <c r="F16" s="88">
        <v>105293420.61</v>
      </c>
      <c r="G16" s="28">
        <v>0</v>
      </c>
      <c r="H16" s="28">
        <v>1599394.35</v>
      </c>
      <c r="I16" s="28">
        <v>186394.47</v>
      </c>
      <c r="J16" s="28">
        <v>82641348.140000001</v>
      </c>
      <c r="K16" s="28">
        <v>82844281.670000002</v>
      </c>
      <c r="L16" s="29">
        <v>21094780.32</v>
      </c>
    </row>
    <row r="17" spans="1:13" s="30" customFormat="1" ht="37.5">
      <c r="A17" s="26" t="e">
        <f>#REF!+1</f>
        <v>#REF!</v>
      </c>
      <c r="B17" s="27" t="s">
        <v>23</v>
      </c>
      <c r="C17" s="24" t="s">
        <v>24</v>
      </c>
      <c r="D17" s="31" t="s">
        <v>190</v>
      </c>
      <c r="E17" s="100">
        <v>86928618.5</v>
      </c>
      <c r="F17" s="88">
        <v>56188576.549999997</v>
      </c>
      <c r="G17" s="28">
        <v>0</v>
      </c>
      <c r="H17" s="28">
        <v>1550046.66</v>
      </c>
      <c r="I17" s="28">
        <v>510100.35</v>
      </c>
      <c r="J17" s="28">
        <v>133921370.31999999</v>
      </c>
      <c r="K17" s="28">
        <v>134465950.83000001</v>
      </c>
      <c r="L17" s="29">
        <v>35272264.689999998</v>
      </c>
    </row>
    <row r="18" spans="1:13" s="30" customFormat="1" ht="37.5">
      <c r="A18" s="26"/>
      <c r="B18" s="27"/>
      <c r="C18" s="24" t="s">
        <v>46</v>
      </c>
      <c r="D18" s="31" t="s">
        <v>191</v>
      </c>
      <c r="E18" s="100">
        <v>213390500</v>
      </c>
      <c r="F18" s="88">
        <v>150497743.44999999</v>
      </c>
      <c r="G18" s="28"/>
      <c r="H18" s="28"/>
      <c r="I18" s="28"/>
      <c r="J18" s="28"/>
      <c r="K18" s="28"/>
      <c r="L18" s="29"/>
    </row>
    <row r="19" spans="1:13" s="30" customFormat="1" ht="18.75">
      <c r="A19" s="26"/>
      <c r="B19" s="27"/>
      <c r="C19" s="24" t="s">
        <v>56</v>
      </c>
      <c r="D19" s="31" t="s">
        <v>224</v>
      </c>
      <c r="E19" s="88">
        <v>92388.68</v>
      </c>
      <c r="F19" s="88"/>
      <c r="G19" s="28"/>
      <c r="H19" s="28"/>
      <c r="I19" s="28"/>
      <c r="J19" s="28"/>
      <c r="K19" s="28"/>
      <c r="L19" s="29"/>
    </row>
    <row r="20" spans="1:13" s="30" customFormat="1" ht="38.25" customHeight="1">
      <c r="A20" s="26" t="e">
        <f>#REF!+1</f>
        <v>#REF!</v>
      </c>
      <c r="B20" s="27" t="s">
        <v>25</v>
      </c>
      <c r="C20" s="24" t="s">
        <v>45</v>
      </c>
      <c r="D20" s="31" t="s">
        <v>26</v>
      </c>
      <c r="E20" s="100">
        <v>19494169.5</v>
      </c>
      <c r="F20" s="88">
        <v>14025736.99</v>
      </c>
      <c r="G20" s="28">
        <v>0</v>
      </c>
      <c r="H20" s="28">
        <v>85171.46</v>
      </c>
      <c r="I20" s="28">
        <v>680</v>
      </c>
      <c r="J20" s="28">
        <v>11605550</v>
      </c>
      <c r="K20" s="28">
        <v>11608275.51</v>
      </c>
      <c r="L20" s="29">
        <v>2908319.06</v>
      </c>
    </row>
    <row r="21" spans="1:13" s="30" customFormat="1" ht="18.75">
      <c r="A21" s="26"/>
      <c r="B21" s="27"/>
      <c r="C21" s="24" t="s">
        <v>183</v>
      </c>
      <c r="D21" s="31" t="s">
        <v>184</v>
      </c>
      <c r="E21" s="100">
        <v>14416572</v>
      </c>
      <c r="F21" s="88">
        <v>10914498.5</v>
      </c>
      <c r="G21" s="28"/>
      <c r="H21" s="28"/>
      <c r="I21" s="28"/>
      <c r="J21" s="28"/>
      <c r="K21" s="28"/>
      <c r="L21" s="29"/>
    </row>
    <row r="22" spans="1:13" s="30" customFormat="1" ht="18.75">
      <c r="A22" s="26"/>
      <c r="B22" s="27"/>
      <c r="C22" s="24" t="s">
        <v>186</v>
      </c>
      <c r="D22" s="31" t="s">
        <v>29</v>
      </c>
      <c r="E22" s="100">
        <v>11685174.5</v>
      </c>
      <c r="F22" s="88">
        <v>8086630.0499999998</v>
      </c>
      <c r="G22" s="28"/>
      <c r="H22" s="28"/>
      <c r="I22" s="28"/>
      <c r="J22" s="28"/>
      <c r="K22" s="28"/>
      <c r="L22" s="29"/>
    </row>
    <row r="23" spans="1:13" s="30" customFormat="1" ht="30.75" customHeight="1">
      <c r="A23" s="26"/>
      <c r="B23" s="27"/>
      <c r="C23" s="24" t="s">
        <v>27</v>
      </c>
      <c r="D23" s="31" t="s">
        <v>158</v>
      </c>
      <c r="E23" s="88">
        <v>4312188.0999999996</v>
      </c>
      <c r="F23" s="88">
        <v>1659053.97</v>
      </c>
      <c r="G23" s="28"/>
      <c r="H23" s="28"/>
      <c r="I23" s="28"/>
      <c r="J23" s="28"/>
      <c r="K23" s="28"/>
      <c r="L23" s="29"/>
    </row>
    <row r="24" spans="1:13" s="30" customFormat="1" ht="37.5">
      <c r="A24" s="26"/>
      <c r="B24" s="27"/>
      <c r="C24" s="24" t="s">
        <v>28</v>
      </c>
      <c r="D24" s="25" t="s">
        <v>187</v>
      </c>
      <c r="E24" s="100">
        <v>1110831</v>
      </c>
      <c r="F24" s="88">
        <v>786512.7</v>
      </c>
      <c r="G24" s="28"/>
      <c r="H24" s="28"/>
      <c r="I24" s="28"/>
      <c r="J24" s="28"/>
      <c r="K24" s="28"/>
      <c r="L24" s="29"/>
    </row>
    <row r="25" spans="1:13" s="30" customFormat="1" ht="56.25">
      <c r="A25" s="26"/>
      <c r="B25" s="27"/>
      <c r="C25" s="24" t="s">
        <v>223</v>
      </c>
      <c r="D25" s="25" t="s">
        <v>225</v>
      </c>
      <c r="E25" s="100">
        <v>3872061</v>
      </c>
      <c r="F25" s="88">
        <v>1088056.6000000001</v>
      </c>
      <c r="G25" s="28"/>
      <c r="H25" s="28"/>
      <c r="I25" s="28"/>
      <c r="J25" s="28"/>
      <c r="K25" s="28"/>
      <c r="L25" s="29"/>
    </row>
    <row r="26" spans="1:13" s="30" customFormat="1" ht="56.25">
      <c r="A26" s="26"/>
      <c r="B26" s="27"/>
      <c r="C26" s="24" t="s">
        <v>188</v>
      </c>
      <c r="D26" s="25" t="s">
        <v>189</v>
      </c>
      <c r="E26" s="100">
        <v>2414781</v>
      </c>
      <c r="F26" s="88">
        <v>468273.58</v>
      </c>
      <c r="G26" s="28"/>
      <c r="H26" s="28"/>
      <c r="I26" s="28"/>
      <c r="J26" s="28"/>
      <c r="K26" s="28"/>
      <c r="L26" s="29"/>
    </row>
    <row r="27" spans="1:13" s="30" customFormat="1" ht="75">
      <c r="A27" s="26"/>
      <c r="B27" s="27"/>
      <c r="C27" s="24" t="s">
        <v>192</v>
      </c>
      <c r="D27" s="25" t="s">
        <v>193</v>
      </c>
      <c r="E27" s="88">
        <v>1012007.34</v>
      </c>
      <c r="F27" s="88">
        <v>751221.64</v>
      </c>
      <c r="G27" s="28"/>
      <c r="H27" s="28"/>
      <c r="I27" s="28"/>
      <c r="J27" s="28"/>
      <c r="K27" s="28"/>
      <c r="L27" s="29"/>
    </row>
    <row r="28" spans="1:13" s="23" customFormat="1" ht="18.75">
      <c r="A28" s="16" t="e">
        <f>#REF!+1</f>
        <v>#REF!</v>
      </c>
      <c r="B28" s="17"/>
      <c r="C28" s="18" t="s">
        <v>30</v>
      </c>
      <c r="D28" s="19" t="s">
        <v>31</v>
      </c>
      <c r="E28" s="98">
        <f>E29+E30+E31+E32+E33</f>
        <v>47141703</v>
      </c>
      <c r="F28" s="87">
        <f>F29+F30+F31+F32+F33</f>
        <v>29493139.880000003</v>
      </c>
      <c r="G28" s="20">
        <v>5134</v>
      </c>
      <c r="H28" s="20">
        <v>1070090.6499999999</v>
      </c>
      <c r="I28" s="20">
        <v>1587988.55</v>
      </c>
      <c r="J28" s="20">
        <v>178822487</v>
      </c>
      <c r="K28" s="20">
        <v>180439065.78</v>
      </c>
      <c r="L28" s="21">
        <v>44204850.469999999</v>
      </c>
      <c r="M28" s="22"/>
    </row>
    <row r="29" spans="1:13" s="30" customFormat="1" ht="37.5">
      <c r="A29" s="26" t="e">
        <f>#REF!+1</f>
        <v>#REF!</v>
      </c>
      <c r="B29" s="27" t="s">
        <v>32</v>
      </c>
      <c r="C29" s="24" t="s">
        <v>33</v>
      </c>
      <c r="D29" s="25" t="s">
        <v>34</v>
      </c>
      <c r="E29" s="100">
        <v>26257333</v>
      </c>
      <c r="F29" s="88">
        <v>16143534.869999999</v>
      </c>
      <c r="G29" s="28">
        <v>0</v>
      </c>
      <c r="H29" s="28">
        <v>608025.11</v>
      </c>
      <c r="I29" s="28">
        <v>1267299.3999999999</v>
      </c>
      <c r="J29" s="28">
        <v>92475213</v>
      </c>
      <c r="K29" s="28">
        <v>93771102.030000001</v>
      </c>
      <c r="L29" s="29">
        <v>23840953.829999998</v>
      </c>
    </row>
    <row r="30" spans="1:13" s="30" customFormat="1" ht="37.5">
      <c r="A30" s="26" t="e">
        <f>#REF!+1</f>
        <v>#REF!</v>
      </c>
      <c r="B30" s="27" t="s">
        <v>35</v>
      </c>
      <c r="C30" s="24" t="s">
        <v>36</v>
      </c>
      <c r="D30" s="25" t="s">
        <v>37</v>
      </c>
      <c r="E30" s="100">
        <v>6007328</v>
      </c>
      <c r="F30" s="88">
        <v>2883914.79</v>
      </c>
      <c r="G30" s="28">
        <v>0</v>
      </c>
      <c r="H30" s="28">
        <v>6936.6</v>
      </c>
      <c r="I30" s="28">
        <v>88280.45</v>
      </c>
      <c r="J30" s="28">
        <v>23539654</v>
      </c>
      <c r="K30" s="28">
        <v>23627935</v>
      </c>
      <c r="L30" s="29">
        <v>5711309.1200000001</v>
      </c>
    </row>
    <row r="31" spans="1:13" s="30" customFormat="1" ht="56.25">
      <c r="A31" s="26" t="e">
        <f>#REF!+1</f>
        <v>#REF!</v>
      </c>
      <c r="B31" s="27" t="s">
        <v>38</v>
      </c>
      <c r="C31" s="24" t="s">
        <v>39</v>
      </c>
      <c r="D31" s="25" t="s">
        <v>40</v>
      </c>
      <c r="E31" s="100">
        <v>9608874</v>
      </c>
      <c r="F31" s="100">
        <v>5943115.7999999998</v>
      </c>
      <c r="G31" s="28">
        <v>5134</v>
      </c>
      <c r="H31" s="28">
        <v>44490</v>
      </c>
      <c r="I31" s="28">
        <v>189930</v>
      </c>
      <c r="J31" s="28">
        <v>53814523</v>
      </c>
      <c r="K31" s="28">
        <v>54004453</v>
      </c>
      <c r="L31" s="29">
        <v>12649157</v>
      </c>
    </row>
    <row r="32" spans="1:13" s="30" customFormat="1" ht="37.5">
      <c r="A32" s="26"/>
      <c r="B32" s="27"/>
      <c r="C32" s="24" t="s">
        <v>41</v>
      </c>
      <c r="D32" s="25" t="s">
        <v>42</v>
      </c>
      <c r="E32" s="100">
        <v>5043944</v>
      </c>
      <c r="F32" s="88">
        <v>4391050.92</v>
      </c>
      <c r="G32" s="28"/>
      <c r="H32" s="28"/>
      <c r="I32" s="28"/>
      <c r="J32" s="28"/>
      <c r="K32" s="28"/>
      <c r="L32" s="29"/>
    </row>
    <row r="33" spans="1:14" s="30" customFormat="1" ht="37.5">
      <c r="A33" s="26"/>
      <c r="B33" s="27"/>
      <c r="C33" s="24" t="s">
        <v>163</v>
      </c>
      <c r="D33" s="25" t="s">
        <v>164</v>
      </c>
      <c r="E33" s="100">
        <v>224224</v>
      </c>
      <c r="F33" s="88">
        <v>131523.5</v>
      </c>
      <c r="G33" s="28"/>
      <c r="H33" s="28"/>
      <c r="I33" s="28"/>
      <c r="J33" s="28"/>
      <c r="K33" s="28"/>
      <c r="L33" s="29"/>
    </row>
    <row r="34" spans="1:14" s="23" customFormat="1" ht="18.75">
      <c r="A34" s="16" t="e">
        <f>#REF!+1</f>
        <v>#REF!</v>
      </c>
      <c r="B34" s="17"/>
      <c r="C34" s="32" t="s">
        <v>43</v>
      </c>
      <c r="D34" s="33" t="s">
        <v>44</v>
      </c>
      <c r="E34" s="89">
        <f>E35+E36+E37+E38+E39+E40+E41+E42+E43+E44+E45+E46+E47+E48++E49</f>
        <v>29395165.510000002</v>
      </c>
      <c r="F34" s="89">
        <f>F35+F36+F37+F38+F39+F40+F41+F42+F43+F44+F45+F46+F47+F48+F49</f>
        <v>20129698.729999997</v>
      </c>
      <c r="G34" s="20">
        <v>0</v>
      </c>
      <c r="H34" s="20">
        <v>5101.33</v>
      </c>
      <c r="I34" s="20">
        <v>29698.98</v>
      </c>
      <c r="J34" s="20">
        <v>264753533</v>
      </c>
      <c r="K34" s="20">
        <v>264783231.97999999</v>
      </c>
      <c r="L34" s="21">
        <v>129094976.12</v>
      </c>
      <c r="M34" s="22"/>
      <c r="N34" s="22"/>
    </row>
    <row r="35" spans="1:14" s="30" customFormat="1" ht="37.5">
      <c r="A35" s="26"/>
      <c r="B35" s="27"/>
      <c r="C35" s="24" t="s">
        <v>47</v>
      </c>
      <c r="D35" s="31" t="s">
        <v>48</v>
      </c>
      <c r="E35" s="100">
        <v>182900</v>
      </c>
      <c r="F35" s="88">
        <v>139243.85</v>
      </c>
      <c r="G35" s="28"/>
      <c r="H35" s="28"/>
      <c r="I35" s="28"/>
      <c r="J35" s="28"/>
      <c r="K35" s="28"/>
      <c r="L35" s="29"/>
    </row>
    <row r="36" spans="1:14" s="30" customFormat="1" ht="37.5">
      <c r="A36" s="26" t="e">
        <f>#REF!+1</f>
        <v>#REF!</v>
      </c>
      <c r="B36" s="27" t="s">
        <v>49</v>
      </c>
      <c r="C36" s="24" t="s">
        <v>50</v>
      </c>
      <c r="D36" s="34" t="s">
        <v>51</v>
      </c>
      <c r="E36" s="100">
        <v>4000</v>
      </c>
      <c r="F36" s="100">
        <v>1539</v>
      </c>
      <c r="G36" s="28">
        <v>0</v>
      </c>
      <c r="H36" s="28">
        <v>0</v>
      </c>
      <c r="I36" s="28">
        <v>0</v>
      </c>
      <c r="J36" s="28">
        <v>472498</v>
      </c>
      <c r="K36" s="28">
        <v>472498</v>
      </c>
      <c r="L36" s="29">
        <v>81016.179999999993</v>
      </c>
    </row>
    <row r="37" spans="1:14" s="30" customFormat="1" ht="56.25">
      <c r="A37" s="26" t="e">
        <f>#REF!+1</f>
        <v>#REF!</v>
      </c>
      <c r="B37" s="27" t="s">
        <v>46</v>
      </c>
      <c r="C37" s="24" t="s">
        <v>52</v>
      </c>
      <c r="D37" s="34" t="s">
        <v>53</v>
      </c>
      <c r="E37" s="100">
        <v>5212100</v>
      </c>
      <c r="F37" s="100">
        <v>3812443</v>
      </c>
      <c r="G37" s="28">
        <v>0</v>
      </c>
      <c r="H37" s="28">
        <v>0</v>
      </c>
      <c r="I37" s="28">
        <v>0</v>
      </c>
      <c r="J37" s="28">
        <v>228900</v>
      </c>
      <c r="K37" s="28">
        <v>228900</v>
      </c>
      <c r="L37" s="29">
        <v>6600</v>
      </c>
    </row>
    <row r="38" spans="1:14" s="30" customFormat="1" ht="37.5">
      <c r="A38" s="26" t="e">
        <f>#REF!+1</f>
        <v>#REF!</v>
      </c>
      <c r="B38" s="27" t="s">
        <v>45</v>
      </c>
      <c r="C38" s="24" t="s">
        <v>54</v>
      </c>
      <c r="D38" s="34" t="s">
        <v>55</v>
      </c>
      <c r="E38" s="100">
        <v>400600</v>
      </c>
      <c r="F38" s="100">
        <v>267060</v>
      </c>
      <c r="G38" s="28">
        <v>0</v>
      </c>
      <c r="H38" s="28">
        <v>0</v>
      </c>
      <c r="I38" s="28">
        <v>0</v>
      </c>
      <c r="J38" s="28">
        <v>5000</v>
      </c>
      <c r="K38" s="28">
        <v>5000</v>
      </c>
      <c r="L38" s="29">
        <v>0</v>
      </c>
    </row>
    <row r="39" spans="1:14" s="30" customFormat="1" ht="37.5">
      <c r="A39" s="26" t="e">
        <f>#REF!+1</f>
        <v>#REF!</v>
      </c>
      <c r="B39" s="27" t="s">
        <v>56</v>
      </c>
      <c r="C39" s="24" t="s">
        <v>165</v>
      </c>
      <c r="D39" s="36" t="s">
        <v>166</v>
      </c>
      <c r="E39" s="100">
        <v>80191</v>
      </c>
      <c r="F39" s="88">
        <v>51376.98</v>
      </c>
      <c r="G39" s="28">
        <v>0</v>
      </c>
      <c r="H39" s="28">
        <v>0</v>
      </c>
      <c r="I39" s="28">
        <v>0</v>
      </c>
      <c r="J39" s="28">
        <v>1059500</v>
      </c>
      <c r="K39" s="28">
        <v>1059500</v>
      </c>
      <c r="L39" s="29">
        <v>188689.11</v>
      </c>
    </row>
    <row r="40" spans="1:14" s="30" customFormat="1" ht="75">
      <c r="A40" s="26" t="e">
        <f>#REF!+1</f>
        <v>#REF!</v>
      </c>
      <c r="B40" s="27" t="s">
        <v>24</v>
      </c>
      <c r="C40" s="24" t="s">
        <v>57</v>
      </c>
      <c r="D40" s="25" t="s">
        <v>58</v>
      </c>
      <c r="E40" s="100">
        <v>9179337</v>
      </c>
      <c r="F40" s="88">
        <v>6786692.4299999997</v>
      </c>
      <c r="G40" s="28">
        <v>0</v>
      </c>
      <c r="H40" s="28">
        <v>5101.33</v>
      </c>
      <c r="I40" s="28">
        <v>0</v>
      </c>
      <c r="J40" s="28">
        <v>4105724</v>
      </c>
      <c r="K40" s="28">
        <v>4105724</v>
      </c>
      <c r="L40" s="29">
        <v>1059672.94</v>
      </c>
    </row>
    <row r="41" spans="1:14" s="30" customFormat="1" ht="75">
      <c r="A41" s="26"/>
      <c r="B41" s="27"/>
      <c r="C41" s="24" t="s">
        <v>216</v>
      </c>
      <c r="D41" s="25" t="s">
        <v>218</v>
      </c>
      <c r="E41" s="100">
        <v>2762987</v>
      </c>
      <c r="F41" s="88">
        <v>560624.19999999995</v>
      </c>
      <c r="G41" s="28"/>
      <c r="H41" s="28"/>
      <c r="I41" s="28"/>
      <c r="J41" s="28"/>
      <c r="K41" s="28"/>
      <c r="L41" s="29"/>
    </row>
    <row r="42" spans="1:14" s="30" customFormat="1" ht="37.5">
      <c r="A42" s="26"/>
      <c r="B42" s="27"/>
      <c r="C42" s="24" t="s">
        <v>59</v>
      </c>
      <c r="D42" s="25" t="s">
        <v>217</v>
      </c>
      <c r="E42" s="88">
        <v>1297916.98</v>
      </c>
      <c r="F42" s="88">
        <v>862058.57</v>
      </c>
      <c r="G42" s="28"/>
      <c r="H42" s="28"/>
      <c r="I42" s="28"/>
      <c r="J42" s="28"/>
      <c r="K42" s="28"/>
      <c r="L42" s="29"/>
    </row>
    <row r="43" spans="1:14" s="30" customFormat="1" ht="18.75">
      <c r="A43" s="26" t="e">
        <f>#REF!+1</f>
        <v>#REF!</v>
      </c>
      <c r="B43" s="27" t="s">
        <v>56</v>
      </c>
      <c r="C43" s="24" t="s">
        <v>60</v>
      </c>
      <c r="D43" s="36" t="s">
        <v>61</v>
      </c>
      <c r="E43" s="100">
        <v>19400</v>
      </c>
      <c r="F43" s="88">
        <v>10200</v>
      </c>
      <c r="G43" s="28">
        <v>0</v>
      </c>
      <c r="H43" s="28">
        <v>0</v>
      </c>
      <c r="I43" s="28">
        <v>0</v>
      </c>
      <c r="J43" s="28">
        <v>612242</v>
      </c>
      <c r="K43" s="28">
        <v>612242</v>
      </c>
      <c r="L43" s="29">
        <v>141336.13</v>
      </c>
    </row>
    <row r="44" spans="1:14" s="30" customFormat="1" ht="56.25">
      <c r="A44" s="26" t="e">
        <f>#REF!+1</f>
        <v>#REF!</v>
      </c>
      <c r="B44" s="27" t="s">
        <v>56</v>
      </c>
      <c r="C44" s="24" t="s">
        <v>62</v>
      </c>
      <c r="D44" s="36" t="s">
        <v>63</v>
      </c>
      <c r="E44" s="88">
        <v>490206.53</v>
      </c>
      <c r="F44" s="88">
        <v>481286.53</v>
      </c>
      <c r="G44" s="28">
        <v>0</v>
      </c>
      <c r="H44" s="28">
        <v>0</v>
      </c>
      <c r="I44" s="28">
        <v>0</v>
      </c>
      <c r="J44" s="28">
        <v>81778</v>
      </c>
      <c r="K44" s="28">
        <v>81778</v>
      </c>
      <c r="L44" s="29">
        <v>19483.650000000001</v>
      </c>
    </row>
    <row r="45" spans="1:14" s="30" customFormat="1" ht="75">
      <c r="A45" s="26"/>
      <c r="B45" s="27"/>
      <c r="C45" s="24" t="s">
        <v>194</v>
      </c>
      <c r="D45" s="36" t="s">
        <v>195</v>
      </c>
      <c r="E45" s="100">
        <v>572670</v>
      </c>
      <c r="F45" s="88">
        <v>572670</v>
      </c>
      <c r="G45" s="28"/>
      <c r="H45" s="28"/>
      <c r="I45" s="28"/>
      <c r="J45" s="28"/>
      <c r="K45" s="28"/>
      <c r="L45" s="29"/>
    </row>
    <row r="46" spans="1:14" s="30" customFormat="1" ht="93.75">
      <c r="A46" s="26" t="e">
        <f>#REF!+1</f>
        <v>#REF!</v>
      </c>
      <c r="B46" s="27" t="s">
        <v>56</v>
      </c>
      <c r="C46" s="24" t="s">
        <v>64</v>
      </c>
      <c r="D46" s="36" t="s">
        <v>65</v>
      </c>
      <c r="E46" s="100">
        <v>1717678</v>
      </c>
      <c r="F46" s="88">
        <v>1203563.8</v>
      </c>
      <c r="G46" s="28">
        <v>0</v>
      </c>
      <c r="H46" s="28">
        <v>0</v>
      </c>
      <c r="I46" s="28">
        <v>0</v>
      </c>
      <c r="J46" s="28">
        <v>582170</v>
      </c>
      <c r="K46" s="28">
        <v>582170</v>
      </c>
      <c r="L46" s="29">
        <v>0</v>
      </c>
    </row>
    <row r="47" spans="1:14" s="30" customFormat="1" ht="37.5">
      <c r="A47" s="26" t="e">
        <f>#REF!+1</f>
        <v>#REF!</v>
      </c>
      <c r="B47" s="27" t="s">
        <v>21</v>
      </c>
      <c r="C47" s="24" t="s">
        <v>66</v>
      </c>
      <c r="D47" s="25" t="s">
        <v>67</v>
      </c>
      <c r="E47" s="100">
        <v>324015</v>
      </c>
      <c r="F47" s="100">
        <v>216605</v>
      </c>
      <c r="G47" s="28">
        <v>0</v>
      </c>
      <c r="H47" s="28">
        <v>0</v>
      </c>
      <c r="I47" s="28">
        <v>0</v>
      </c>
      <c r="J47" s="28">
        <v>561642</v>
      </c>
      <c r="K47" s="28">
        <v>561642</v>
      </c>
      <c r="L47" s="29">
        <v>130443.81</v>
      </c>
    </row>
    <row r="48" spans="1:14" s="30" customFormat="1" ht="56.25">
      <c r="A48" s="26"/>
      <c r="B48" s="27"/>
      <c r="C48" s="24" t="s">
        <v>68</v>
      </c>
      <c r="D48" s="25" t="s">
        <v>69</v>
      </c>
      <c r="E48" s="100">
        <v>152137</v>
      </c>
      <c r="F48" s="88">
        <v>93900.27</v>
      </c>
      <c r="G48" s="28"/>
      <c r="H48" s="28"/>
      <c r="I48" s="28"/>
      <c r="J48" s="28"/>
      <c r="K48" s="28"/>
      <c r="L48" s="29"/>
    </row>
    <row r="49" spans="1:23" s="30" customFormat="1" ht="37.5">
      <c r="A49" s="26"/>
      <c r="B49" s="27"/>
      <c r="C49" s="24" t="s">
        <v>159</v>
      </c>
      <c r="D49" s="25" t="s">
        <v>196</v>
      </c>
      <c r="E49" s="100">
        <v>6999027</v>
      </c>
      <c r="F49" s="88">
        <v>5070435.0999999996</v>
      </c>
      <c r="G49" s="28"/>
      <c r="H49" s="28"/>
      <c r="I49" s="28"/>
      <c r="J49" s="28"/>
      <c r="K49" s="28"/>
      <c r="L49" s="29"/>
    </row>
    <row r="50" spans="1:23" s="23" customFormat="1" ht="18.75">
      <c r="A50" s="16" t="e">
        <f>#REF!+1</f>
        <v>#REF!</v>
      </c>
      <c r="B50" s="17"/>
      <c r="C50" s="18" t="s">
        <v>70</v>
      </c>
      <c r="D50" s="19" t="s">
        <v>71</v>
      </c>
      <c r="E50" s="87">
        <f>E51+E52+E53+E54+E55</f>
        <v>24872285.91</v>
      </c>
      <c r="F50" s="87">
        <f>F51+F52+F53+F54+F55</f>
        <v>17993824.989999998</v>
      </c>
      <c r="G50" s="20">
        <v>25989</v>
      </c>
      <c r="H50" s="20">
        <v>286794.69</v>
      </c>
      <c r="I50" s="20">
        <v>2100</v>
      </c>
      <c r="J50" s="20">
        <v>25284228</v>
      </c>
      <c r="K50" s="20">
        <v>25286328</v>
      </c>
      <c r="L50" s="21">
        <v>6423960.5499999998</v>
      </c>
    </row>
    <row r="51" spans="1:23" s="30" customFormat="1" ht="18.75">
      <c r="A51" s="26" t="e">
        <f>#REF!+1</f>
        <v>#REF!</v>
      </c>
      <c r="B51" s="27" t="s">
        <v>72</v>
      </c>
      <c r="C51" s="24" t="s">
        <v>73</v>
      </c>
      <c r="D51" s="36" t="s">
        <v>74</v>
      </c>
      <c r="E51" s="100">
        <v>3593200</v>
      </c>
      <c r="F51" s="88">
        <v>2497621.4300000002</v>
      </c>
      <c r="G51" s="28">
        <v>0</v>
      </c>
      <c r="H51" s="28">
        <v>0</v>
      </c>
      <c r="I51" s="28">
        <v>0</v>
      </c>
      <c r="J51" s="28">
        <v>2331173</v>
      </c>
      <c r="K51" s="28">
        <v>2331173</v>
      </c>
      <c r="L51" s="29">
        <v>657839.04</v>
      </c>
    </row>
    <row r="52" spans="1:23" s="30" customFormat="1" ht="18.75">
      <c r="A52" s="26" t="e">
        <f>#REF!+1</f>
        <v>#REF!</v>
      </c>
      <c r="B52" s="27" t="s">
        <v>75</v>
      </c>
      <c r="C52" s="24" t="s">
        <v>76</v>
      </c>
      <c r="D52" s="36" t="s">
        <v>77</v>
      </c>
      <c r="E52" s="100">
        <v>5575614</v>
      </c>
      <c r="F52" s="88">
        <v>4141959.03</v>
      </c>
      <c r="G52" s="28">
        <v>0</v>
      </c>
      <c r="H52" s="28">
        <v>0</v>
      </c>
      <c r="I52" s="28">
        <v>0</v>
      </c>
      <c r="J52" s="28">
        <v>250000</v>
      </c>
      <c r="K52" s="28">
        <v>250000</v>
      </c>
      <c r="L52" s="29">
        <v>53405</v>
      </c>
      <c r="M52" s="37"/>
    </row>
    <row r="53" spans="1:23" s="30" customFormat="1" ht="18.75">
      <c r="A53" s="26" t="e">
        <f>#REF!+1</f>
        <v>#REF!</v>
      </c>
      <c r="B53" s="27" t="s">
        <v>78</v>
      </c>
      <c r="C53" s="24" t="s">
        <v>79</v>
      </c>
      <c r="D53" s="36" t="s">
        <v>80</v>
      </c>
      <c r="E53" s="88">
        <v>3296914.91</v>
      </c>
      <c r="F53" s="88">
        <v>2458658.65</v>
      </c>
      <c r="G53" s="28">
        <v>0</v>
      </c>
      <c r="H53" s="28">
        <v>240</v>
      </c>
      <c r="I53" s="28">
        <v>2100</v>
      </c>
      <c r="J53" s="28">
        <v>3681864</v>
      </c>
      <c r="K53" s="28">
        <v>3683964</v>
      </c>
      <c r="L53" s="29">
        <v>973931.34</v>
      </c>
    </row>
    <row r="54" spans="1:23" s="30" customFormat="1" ht="37.5">
      <c r="A54" s="26" t="e">
        <f>#REF!+1</f>
        <v>#REF!</v>
      </c>
      <c r="B54" s="27" t="s">
        <v>78</v>
      </c>
      <c r="C54" s="24" t="s">
        <v>81</v>
      </c>
      <c r="D54" s="36" t="s">
        <v>82</v>
      </c>
      <c r="E54" s="100">
        <v>11710857</v>
      </c>
      <c r="F54" s="88">
        <v>8541857.2200000007</v>
      </c>
      <c r="G54" s="28">
        <v>12990</v>
      </c>
      <c r="H54" s="28">
        <v>1336.81</v>
      </c>
      <c r="I54" s="28">
        <v>0</v>
      </c>
      <c r="J54" s="28">
        <v>1624539</v>
      </c>
      <c r="K54" s="28">
        <v>1624539</v>
      </c>
      <c r="L54" s="29">
        <v>421674.63</v>
      </c>
    </row>
    <row r="55" spans="1:23" s="30" customFormat="1" ht="18.75">
      <c r="A55" s="26" t="e">
        <f>#REF!+1</f>
        <v>#REF!</v>
      </c>
      <c r="B55" s="27" t="s">
        <v>83</v>
      </c>
      <c r="C55" s="24" t="s">
        <v>84</v>
      </c>
      <c r="D55" s="36" t="s">
        <v>85</v>
      </c>
      <c r="E55" s="100">
        <v>695700</v>
      </c>
      <c r="F55" s="100">
        <v>353728.66</v>
      </c>
      <c r="G55" s="28">
        <v>12999</v>
      </c>
      <c r="H55" s="28">
        <v>84201.26</v>
      </c>
      <c r="I55" s="28">
        <v>0</v>
      </c>
      <c r="J55" s="28">
        <v>7273817</v>
      </c>
      <c r="K55" s="28">
        <v>7273817</v>
      </c>
      <c r="L55" s="29">
        <v>1887265.77</v>
      </c>
    </row>
    <row r="56" spans="1:23" s="23" customFormat="1" ht="30" customHeight="1">
      <c r="A56" s="16" t="e">
        <f>#REF!+1</f>
        <v>#REF!</v>
      </c>
      <c r="B56" s="17"/>
      <c r="C56" s="18" t="s">
        <v>86</v>
      </c>
      <c r="D56" s="19" t="s">
        <v>87</v>
      </c>
      <c r="E56" s="87">
        <f>E57+E58+E59+E60+E61+E62</f>
        <v>18544746.869999997</v>
      </c>
      <c r="F56" s="87">
        <f>F57+F58+F59+F60+F61+F62</f>
        <v>12998215.59</v>
      </c>
      <c r="G56" s="20">
        <v>0</v>
      </c>
      <c r="H56" s="20">
        <v>289248.45</v>
      </c>
      <c r="I56" s="20">
        <v>87604.14</v>
      </c>
      <c r="J56" s="20">
        <v>10773998</v>
      </c>
      <c r="K56" s="20">
        <v>10895497.92</v>
      </c>
      <c r="L56" s="21">
        <v>2706139.43</v>
      </c>
      <c r="M56" s="66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s="30" customFormat="1" ht="37.5">
      <c r="A57" s="26" t="e">
        <f>#REF!+1</f>
        <v>#REF!</v>
      </c>
      <c r="B57" s="27" t="s">
        <v>88</v>
      </c>
      <c r="C57" s="24" t="s">
        <v>89</v>
      </c>
      <c r="D57" s="38" t="s">
        <v>90</v>
      </c>
      <c r="E57" s="100">
        <v>83510</v>
      </c>
      <c r="F57" s="88">
        <v>33071.589999999997</v>
      </c>
      <c r="G57" s="28">
        <v>0</v>
      </c>
      <c r="H57" s="28">
        <v>0</v>
      </c>
      <c r="I57" s="28">
        <v>0</v>
      </c>
      <c r="J57" s="28">
        <v>52486</v>
      </c>
      <c r="K57" s="28">
        <v>52486</v>
      </c>
      <c r="L57" s="29">
        <v>5860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s="30" customFormat="1" ht="37.5">
      <c r="A58" s="26" t="e">
        <f>#REF!+1</f>
        <v>#REF!</v>
      </c>
      <c r="B58" s="27" t="s">
        <v>88</v>
      </c>
      <c r="C58" s="24" t="s">
        <v>91</v>
      </c>
      <c r="D58" s="38" t="s">
        <v>92</v>
      </c>
      <c r="E58" s="100">
        <v>78484</v>
      </c>
      <c r="F58" s="88">
        <v>69135.06</v>
      </c>
      <c r="G58" s="28">
        <v>0</v>
      </c>
      <c r="H58" s="28">
        <v>0</v>
      </c>
      <c r="I58" s="28">
        <v>0</v>
      </c>
      <c r="J58" s="28">
        <v>39977</v>
      </c>
      <c r="K58" s="28">
        <v>39977</v>
      </c>
      <c r="L58" s="29">
        <v>5757.28</v>
      </c>
    </row>
    <row r="59" spans="1:23" s="30" customFormat="1" ht="37.5">
      <c r="A59" s="26" t="e">
        <f>#REF!+1</f>
        <v>#REF!</v>
      </c>
      <c r="B59" s="27" t="s">
        <v>88</v>
      </c>
      <c r="C59" s="24" t="s">
        <v>93</v>
      </c>
      <c r="D59" s="38" t="s">
        <v>94</v>
      </c>
      <c r="E59" s="100">
        <v>21520</v>
      </c>
      <c r="F59" s="100">
        <v>9620</v>
      </c>
      <c r="G59" s="28">
        <v>0</v>
      </c>
      <c r="H59" s="28">
        <v>0</v>
      </c>
      <c r="I59" s="28">
        <v>0</v>
      </c>
      <c r="J59" s="28">
        <v>6490</v>
      </c>
      <c r="K59" s="28">
        <v>6490</v>
      </c>
      <c r="L59" s="29">
        <v>470</v>
      </c>
    </row>
    <row r="60" spans="1:23" s="30" customFormat="1" ht="37.5">
      <c r="A60" s="26" t="e">
        <f>#REF!+1</f>
        <v>#REF!</v>
      </c>
      <c r="B60" s="27" t="s">
        <v>88</v>
      </c>
      <c r="C60" s="24" t="s">
        <v>95</v>
      </c>
      <c r="D60" s="38" t="s">
        <v>96</v>
      </c>
      <c r="E60" s="100">
        <v>10163368.039999999</v>
      </c>
      <c r="F60" s="88">
        <v>6362309.3399999999</v>
      </c>
      <c r="G60" s="28">
        <v>0</v>
      </c>
      <c r="H60" s="28">
        <v>12917.77</v>
      </c>
      <c r="I60" s="28">
        <v>1540</v>
      </c>
      <c r="J60" s="28">
        <v>3945117</v>
      </c>
      <c r="K60" s="28">
        <v>3956055</v>
      </c>
      <c r="L60" s="29">
        <v>927961</v>
      </c>
    </row>
    <row r="61" spans="1:23" s="30" customFormat="1" ht="18.75" customHeight="1">
      <c r="A61" s="26" t="e">
        <f>#REF!+1</f>
        <v>#REF!</v>
      </c>
      <c r="B61" s="27"/>
      <c r="C61" s="24" t="s">
        <v>97</v>
      </c>
      <c r="D61" s="38" t="s">
        <v>98</v>
      </c>
      <c r="E61" s="100">
        <v>7857144.8300000001</v>
      </c>
      <c r="F61" s="88">
        <v>6365929.5999999996</v>
      </c>
      <c r="G61" s="28">
        <v>0</v>
      </c>
      <c r="H61" s="28">
        <v>276330.68</v>
      </c>
      <c r="I61" s="28">
        <v>86064.14</v>
      </c>
      <c r="J61" s="28">
        <v>6722428</v>
      </c>
      <c r="K61" s="28">
        <v>6832989.9199999999</v>
      </c>
      <c r="L61" s="29">
        <v>1766091.15</v>
      </c>
    </row>
    <row r="62" spans="1:23" s="30" customFormat="1" ht="44.25" customHeight="1">
      <c r="A62" s="26"/>
      <c r="B62" s="27"/>
      <c r="C62" s="24" t="s">
        <v>99</v>
      </c>
      <c r="D62" s="38" t="s">
        <v>100</v>
      </c>
      <c r="E62" s="100">
        <v>340720</v>
      </c>
      <c r="F62" s="88">
        <v>158150</v>
      </c>
      <c r="G62" s="28"/>
      <c r="H62" s="28"/>
      <c r="I62" s="28"/>
      <c r="J62" s="28"/>
      <c r="K62" s="28"/>
      <c r="L62" s="29"/>
    </row>
    <row r="63" spans="1:23" s="23" customFormat="1" ht="18.75">
      <c r="A63" s="16" t="e">
        <f>#REF!+1</f>
        <v>#REF!</v>
      </c>
      <c r="B63" s="17"/>
      <c r="C63" s="18" t="s">
        <v>101</v>
      </c>
      <c r="D63" s="39" t="s">
        <v>102</v>
      </c>
      <c r="E63" s="87">
        <f>E64+E65+E66+E67</f>
        <v>76669215.700000003</v>
      </c>
      <c r="F63" s="87">
        <f>F64+F65+F66+F67</f>
        <v>54499763.93</v>
      </c>
      <c r="G63" s="20">
        <v>15425</v>
      </c>
      <c r="H63" s="20">
        <v>0</v>
      </c>
      <c r="I63" s="20">
        <v>0</v>
      </c>
      <c r="J63" s="20">
        <v>40406681</v>
      </c>
      <c r="K63" s="20">
        <v>40406681</v>
      </c>
      <c r="L63" s="21">
        <v>5522723.3899999997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3" s="41" customFormat="1" ht="37.5">
      <c r="A64" s="40"/>
      <c r="B64" s="27"/>
      <c r="C64" s="24" t="s">
        <v>103</v>
      </c>
      <c r="D64" s="38" t="s">
        <v>104</v>
      </c>
      <c r="E64" s="100">
        <v>798000</v>
      </c>
      <c r="F64" s="88">
        <v>427384.4</v>
      </c>
      <c r="G64" s="28"/>
      <c r="H64" s="28"/>
      <c r="I64" s="28"/>
      <c r="J64" s="28"/>
      <c r="K64" s="28"/>
      <c r="L64" s="29"/>
    </row>
    <row r="65" spans="1:13" s="41" customFormat="1" ht="56.25">
      <c r="A65" s="40"/>
      <c r="B65" s="27"/>
      <c r="C65" s="24" t="s">
        <v>167</v>
      </c>
      <c r="D65" s="67" t="s">
        <v>168</v>
      </c>
      <c r="E65" s="100">
        <v>2301102</v>
      </c>
      <c r="F65" s="88">
        <v>1302135.68</v>
      </c>
      <c r="G65" s="28"/>
      <c r="H65" s="28"/>
      <c r="I65" s="28"/>
      <c r="J65" s="28"/>
      <c r="K65" s="28"/>
      <c r="L65" s="29"/>
    </row>
    <row r="66" spans="1:13" s="30" customFormat="1" ht="18.75">
      <c r="A66" s="26"/>
      <c r="B66" s="27"/>
      <c r="C66" s="24" t="s">
        <v>105</v>
      </c>
      <c r="D66" s="42" t="s">
        <v>106</v>
      </c>
      <c r="E66" s="88">
        <v>72959113.700000003</v>
      </c>
      <c r="F66" s="88">
        <v>52770243.850000001</v>
      </c>
      <c r="G66" s="28"/>
      <c r="H66" s="28"/>
      <c r="I66" s="28"/>
      <c r="J66" s="28"/>
      <c r="K66" s="28"/>
      <c r="L66" s="29"/>
    </row>
    <row r="67" spans="1:13" s="30" customFormat="1" ht="56.25">
      <c r="A67" s="26"/>
      <c r="B67" s="27"/>
      <c r="C67" s="24" t="s">
        <v>226</v>
      </c>
      <c r="D67" s="42" t="s">
        <v>227</v>
      </c>
      <c r="E67" s="88">
        <v>611000</v>
      </c>
      <c r="F67" s="88"/>
      <c r="G67" s="28"/>
      <c r="H67" s="28"/>
      <c r="I67" s="28"/>
      <c r="J67" s="28"/>
      <c r="K67" s="28"/>
      <c r="L67" s="29"/>
    </row>
    <row r="68" spans="1:13" s="23" customFormat="1" ht="37.5">
      <c r="A68" s="16" t="e">
        <f>#REF!+1</f>
        <v>#REF!</v>
      </c>
      <c r="B68" s="17"/>
      <c r="C68" s="18" t="s">
        <v>107</v>
      </c>
      <c r="D68" s="33" t="s">
        <v>108</v>
      </c>
      <c r="E68" s="87">
        <f>E69</f>
        <v>539581.49</v>
      </c>
      <c r="F68" s="98">
        <f>F69</f>
        <v>62500</v>
      </c>
      <c r="G68" s="20">
        <v>2334.13</v>
      </c>
      <c r="H68" s="20">
        <v>0</v>
      </c>
      <c r="I68" s="20">
        <v>0</v>
      </c>
      <c r="J68" s="20">
        <v>10202913</v>
      </c>
      <c r="K68" s="20">
        <v>10202913</v>
      </c>
      <c r="L68" s="21">
        <v>2334.13</v>
      </c>
      <c r="M68" s="22"/>
    </row>
    <row r="69" spans="1:13" s="30" customFormat="1" ht="18.75">
      <c r="A69" s="26" t="e">
        <f>#REF!+1</f>
        <v>#REF!</v>
      </c>
      <c r="B69" s="27" t="s">
        <v>109</v>
      </c>
      <c r="C69" s="24" t="s">
        <v>110</v>
      </c>
      <c r="D69" s="25" t="s">
        <v>111</v>
      </c>
      <c r="E69" s="88">
        <f>477081.49+32500+30000</f>
        <v>539581.49</v>
      </c>
      <c r="F69" s="100">
        <v>62500</v>
      </c>
      <c r="G69" s="28">
        <v>0</v>
      </c>
      <c r="H69" s="28">
        <v>0</v>
      </c>
      <c r="I69" s="28">
        <v>0</v>
      </c>
      <c r="J69" s="28">
        <v>80000</v>
      </c>
      <c r="K69" s="28">
        <v>80000</v>
      </c>
      <c r="L69" s="29">
        <v>0</v>
      </c>
    </row>
    <row r="70" spans="1:13" s="30" customFormat="1" ht="18.75">
      <c r="A70" s="26"/>
      <c r="B70" s="27"/>
      <c r="C70" s="18" t="s">
        <v>112</v>
      </c>
      <c r="D70" s="19" t="s">
        <v>113</v>
      </c>
      <c r="E70" s="98">
        <f>E71</f>
        <v>140000</v>
      </c>
      <c r="F70" s="98">
        <f>F71</f>
        <v>0</v>
      </c>
      <c r="G70" s="28"/>
      <c r="H70" s="28"/>
      <c r="I70" s="28"/>
      <c r="J70" s="28"/>
      <c r="K70" s="28"/>
      <c r="L70" s="29"/>
    </row>
    <row r="71" spans="1:13" s="30" customFormat="1" ht="37.5">
      <c r="A71" s="26"/>
      <c r="B71" s="27"/>
      <c r="C71" s="24" t="s">
        <v>197</v>
      </c>
      <c r="D71" s="25" t="s">
        <v>198</v>
      </c>
      <c r="E71" s="100">
        <v>140000</v>
      </c>
      <c r="F71" s="88"/>
      <c r="G71" s="28"/>
      <c r="H71" s="28"/>
      <c r="I71" s="28"/>
      <c r="J71" s="28"/>
      <c r="K71" s="28"/>
      <c r="L71" s="29"/>
    </row>
    <row r="72" spans="1:13" s="30" customFormat="1" ht="37.5">
      <c r="A72" s="26"/>
      <c r="B72" s="27"/>
      <c r="C72" s="18" t="s">
        <v>114</v>
      </c>
      <c r="D72" s="19" t="s">
        <v>115</v>
      </c>
      <c r="E72" s="98">
        <f>E73+E74</f>
        <v>21256859</v>
      </c>
      <c r="F72" s="87">
        <f>F73+F74</f>
        <v>17175603.940000001</v>
      </c>
      <c r="G72" s="28"/>
      <c r="H72" s="28"/>
      <c r="I72" s="28"/>
      <c r="J72" s="28"/>
      <c r="K72" s="28"/>
      <c r="L72" s="29"/>
    </row>
    <row r="73" spans="1:13" s="30" customFormat="1" ht="37.5">
      <c r="A73" s="26"/>
      <c r="B73" s="27"/>
      <c r="C73" s="24" t="s">
        <v>160</v>
      </c>
      <c r="D73" s="25" t="s">
        <v>199</v>
      </c>
      <c r="E73" s="100">
        <v>95693</v>
      </c>
      <c r="F73" s="100">
        <v>44112</v>
      </c>
      <c r="G73" s="28"/>
      <c r="H73" s="28"/>
      <c r="I73" s="28"/>
      <c r="J73" s="28"/>
      <c r="K73" s="28"/>
      <c r="L73" s="29"/>
    </row>
    <row r="74" spans="1:13" s="23" customFormat="1" ht="56.25">
      <c r="A74" s="16" t="e">
        <f>#REF!+1</f>
        <v>#REF!</v>
      </c>
      <c r="B74" s="17"/>
      <c r="C74" s="24" t="s">
        <v>116</v>
      </c>
      <c r="D74" s="25" t="s">
        <v>117</v>
      </c>
      <c r="E74" s="100">
        <v>21161166</v>
      </c>
      <c r="F74" s="88">
        <v>17131491.940000001</v>
      </c>
      <c r="G74" s="20">
        <v>0</v>
      </c>
      <c r="H74" s="20">
        <v>0</v>
      </c>
      <c r="I74" s="20">
        <v>0</v>
      </c>
      <c r="J74" s="20">
        <v>10500000</v>
      </c>
      <c r="K74" s="20">
        <v>10500000</v>
      </c>
      <c r="L74" s="21">
        <v>0</v>
      </c>
    </row>
    <row r="75" spans="1:13" s="30" customFormat="1" ht="37.5">
      <c r="A75" s="26" t="e">
        <f>#REF!+1</f>
        <v>#REF!</v>
      </c>
      <c r="B75" s="27" t="s">
        <v>118</v>
      </c>
      <c r="C75" s="18" t="s">
        <v>119</v>
      </c>
      <c r="D75" s="33" t="s">
        <v>120</v>
      </c>
      <c r="E75" s="98">
        <f>E76+E77</f>
        <v>1737684</v>
      </c>
      <c r="F75" s="87">
        <f>F76+F77</f>
        <v>897822.16</v>
      </c>
      <c r="G75" s="28">
        <v>0</v>
      </c>
      <c r="H75" s="28">
        <v>0</v>
      </c>
      <c r="I75" s="28">
        <v>0</v>
      </c>
      <c r="J75" s="28">
        <v>10500000</v>
      </c>
      <c r="K75" s="28">
        <v>10500000</v>
      </c>
      <c r="L75" s="29">
        <v>0</v>
      </c>
    </row>
    <row r="76" spans="1:13" s="41" customFormat="1" ht="21.75" customHeight="1">
      <c r="A76" s="40"/>
      <c r="B76" s="27"/>
      <c r="C76" s="24" t="s">
        <v>200</v>
      </c>
      <c r="D76" s="31" t="s">
        <v>201</v>
      </c>
      <c r="E76" s="100">
        <v>254000</v>
      </c>
      <c r="F76" s="88">
        <v>202461.6</v>
      </c>
      <c r="G76" s="28"/>
      <c r="H76" s="28"/>
      <c r="I76" s="28"/>
      <c r="J76" s="28"/>
      <c r="K76" s="28"/>
      <c r="L76" s="29"/>
    </row>
    <row r="77" spans="1:13" s="30" customFormat="1" ht="18.75">
      <c r="A77" s="26"/>
      <c r="B77" s="27"/>
      <c r="C77" s="24" t="s">
        <v>169</v>
      </c>
      <c r="D77" s="31" t="s">
        <v>170</v>
      </c>
      <c r="E77" s="100">
        <v>1483684</v>
      </c>
      <c r="F77" s="88">
        <v>695360.56</v>
      </c>
      <c r="G77" s="28"/>
      <c r="H77" s="28"/>
      <c r="I77" s="28"/>
      <c r="J77" s="28"/>
      <c r="K77" s="28"/>
      <c r="L77" s="29"/>
    </row>
    <row r="78" spans="1:13" s="23" customFormat="1" ht="37.5">
      <c r="A78" s="16" t="e">
        <f>#REF!+1</f>
        <v>#REF!</v>
      </c>
      <c r="B78" s="17"/>
      <c r="C78" s="18" t="s">
        <v>121</v>
      </c>
      <c r="D78" s="43" t="s">
        <v>122</v>
      </c>
      <c r="E78" s="98">
        <v>935493</v>
      </c>
      <c r="F78" s="87">
        <v>600975.66</v>
      </c>
      <c r="G78" s="20">
        <v>0</v>
      </c>
      <c r="H78" s="20">
        <v>0</v>
      </c>
      <c r="I78" s="20">
        <v>0</v>
      </c>
      <c r="J78" s="20">
        <v>1921391</v>
      </c>
      <c r="K78" s="20">
        <v>1921391</v>
      </c>
      <c r="L78" s="21">
        <v>404234.38</v>
      </c>
      <c r="M78" s="71"/>
    </row>
    <row r="79" spans="1:13" s="30" customFormat="1" ht="18.75">
      <c r="A79" s="26" t="e">
        <f>#REF!+1</f>
        <v>#REF!</v>
      </c>
      <c r="B79" s="27" t="s">
        <v>123</v>
      </c>
      <c r="C79" s="18" t="s">
        <v>124</v>
      </c>
      <c r="D79" s="43" t="s">
        <v>125</v>
      </c>
      <c r="E79" s="98">
        <v>5279295</v>
      </c>
      <c r="F79" s="87">
        <v>3897005.23</v>
      </c>
      <c r="G79" s="28">
        <v>0</v>
      </c>
      <c r="H79" s="28">
        <v>0</v>
      </c>
      <c r="I79" s="28">
        <v>0</v>
      </c>
      <c r="J79" s="28">
        <v>100000</v>
      </c>
      <c r="K79" s="28">
        <v>100000</v>
      </c>
      <c r="L79" s="29">
        <v>0</v>
      </c>
    </row>
    <row r="80" spans="1:13" s="30" customFormat="1" ht="18.75">
      <c r="A80" s="26"/>
      <c r="B80" s="27"/>
      <c r="C80" s="18" t="s">
        <v>154</v>
      </c>
      <c r="D80" s="43" t="s">
        <v>155</v>
      </c>
      <c r="E80" s="98">
        <v>461700</v>
      </c>
      <c r="F80" s="87">
        <v>9887.82</v>
      </c>
      <c r="G80" s="28"/>
      <c r="H80" s="28"/>
      <c r="I80" s="28"/>
      <c r="J80" s="28"/>
      <c r="K80" s="28"/>
      <c r="L80" s="29"/>
      <c r="M80" s="66"/>
    </row>
    <row r="81" spans="1:14" s="30" customFormat="1" ht="18.75">
      <c r="A81" s="26" t="e">
        <f>A79+1</f>
        <v>#REF!</v>
      </c>
      <c r="B81" s="27" t="s">
        <v>123</v>
      </c>
      <c r="C81" s="18" t="s">
        <v>126</v>
      </c>
      <c r="D81" s="43" t="s">
        <v>127</v>
      </c>
      <c r="E81" s="98">
        <v>5402032</v>
      </c>
      <c r="F81" s="87">
        <v>3739623.45</v>
      </c>
      <c r="G81" s="28">
        <v>0</v>
      </c>
      <c r="H81" s="28">
        <v>0</v>
      </c>
      <c r="I81" s="28">
        <v>0</v>
      </c>
      <c r="J81" s="28">
        <v>100000</v>
      </c>
      <c r="K81" s="28">
        <v>100000</v>
      </c>
      <c r="L81" s="29">
        <v>0</v>
      </c>
    </row>
    <row r="82" spans="1:14" s="30" customFormat="1" ht="18.75">
      <c r="A82" s="26"/>
      <c r="B82" s="27"/>
      <c r="C82" s="18" t="s">
        <v>178</v>
      </c>
      <c r="D82" s="44" t="s">
        <v>179</v>
      </c>
      <c r="E82" s="87">
        <v>167412.67000000001</v>
      </c>
      <c r="F82" s="87">
        <v>167412.67000000001</v>
      </c>
      <c r="G82" s="28"/>
      <c r="H82" s="28"/>
      <c r="I82" s="28"/>
      <c r="J82" s="28"/>
      <c r="K82" s="28"/>
      <c r="L82" s="29"/>
    </row>
    <row r="83" spans="1:14" s="30" customFormat="1" ht="71.25" customHeight="1">
      <c r="A83" s="26"/>
      <c r="B83" s="27"/>
      <c r="C83" s="18" t="s">
        <v>128</v>
      </c>
      <c r="D83" s="44" t="s">
        <v>129</v>
      </c>
      <c r="E83" s="98">
        <v>157800</v>
      </c>
      <c r="F83" s="87">
        <v>157800</v>
      </c>
      <c r="G83" s="28"/>
      <c r="H83" s="28"/>
      <c r="I83" s="28"/>
      <c r="J83" s="28"/>
      <c r="K83" s="28"/>
      <c r="L83" s="29"/>
    </row>
    <row r="84" spans="1:14" s="46" customFormat="1" ht="56.25">
      <c r="A84" s="45"/>
      <c r="B84" s="27"/>
      <c r="C84" s="18" t="s">
        <v>219</v>
      </c>
      <c r="D84" s="19" t="s">
        <v>220</v>
      </c>
      <c r="E84" s="98">
        <v>150000</v>
      </c>
      <c r="F84" s="98">
        <v>150000</v>
      </c>
      <c r="G84" s="28"/>
      <c r="H84" s="28"/>
      <c r="I84" s="28"/>
      <c r="J84" s="28"/>
      <c r="K84" s="28"/>
      <c r="L84" s="29"/>
    </row>
    <row r="85" spans="1:14" s="46" customFormat="1" ht="18.75">
      <c r="A85" s="45"/>
      <c r="B85" s="27"/>
      <c r="C85" s="18" t="s">
        <v>130</v>
      </c>
      <c r="D85" s="19" t="s">
        <v>131</v>
      </c>
      <c r="E85" s="87">
        <v>1478087.95</v>
      </c>
      <c r="F85" s="98"/>
      <c r="G85" s="28"/>
      <c r="H85" s="28"/>
      <c r="I85" s="28"/>
      <c r="J85" s="28"/>
      <c r="K85" s="28"/>
      <c r="L85" s="29"/>
    </row>
    <row r="86" spans="1:14" s="30" customFormat="1" ht="20.25">
      <c r="A86" s="26" t="e">
        <f>#REF!+1</f>
        <v>#REF!</v>
      </c>
      <c r="B86" s="27"/>
      <c r="C86" s="47"/>
      <c r="D86" s="48" t="s">
        <v>132</v>
      </c>
      <c r="E86" s="90">
        <f>E10+E15+E28+E34+E50+E56+E63+E68+E70+E72+E75+E78+E79+E80+E81+E82+E83+E84+E85</f>
        <v>807974680.42000008</v>
      </c>
      <c r="F86" s="90">
        <f>F10+F15+F28+F34+F50+F56+F63+F68+F70+F72+F75+F78+F79+F80+F81+F82+F83+F84+F85</f>
        <v>564792962.82000005</v>
      </c>
      <c r="G86" s="28">
        <v>11204020.699999999</v>
      </c>
      <c r="H86" s="28">
        <v>4927817.0199999996</v>
      </c>
      <c r="I86" s="28">
        <v>2491179.92</v>
      </c>
      <c r="J86" s="28">
        <v>841863935.37</v>
      </c>
      <c r="K86" s="28">
        <v>844018788.07000005</v>
      </c>
      <c r="L86" s="29">
        <v>269231324.81999999</v>
      </c>
      <c r="M86" s="37"/>
      <c r="N86" s="37"/>
    </row>
    <row r="87" spans="1:14" s="30" customFormat="1" ht="25.5">
      <c r="A87" s="26"/>
      <c r="B87" s="49"/>
      <c r="C87" s="50"/>
      <c r="D87" s="51" t="s">
        <v>133</v>
      </c>
      <c r="E87" s="85"/>
      <c r="F87" s="86"/>
      <c r="G87" s="52"/>
      <c r="H87" s="52"/>
      <c r="I87" s="52"/>
      <c r="J87" s="52"/>
      <c r="K87" s="52"/>
      <c r="L87" s="53"/>
      <c r="M87" s="37"/>
    </row>
    <row r="88" spans="1:14" s="23" customFormat="1" ht="18.75">
      <c r="A88" s="16">
        <v>1</v>
      </c>
      <c r="B88" s="17"/>
      <c r="C88" s="18" t="s">
        <v>7</v>
      </c>
      <c r="D88" s="19" t="s">
        <v>8</v>
      </c>
      <c r="E88" s="87">
        <f>E89+E90</f>
        <v>1070786.6400000001</v>
      </c>
      <c r="F88" s="87">
        <f>F89+F90</f>
        <v>938891.27</v>
      </c>
      <c r="G88" s="20">
        <v>15730</v>
      </c>
      <c r="H88" s="20">
        <v>7785</v>
      </c>
      <c r="I88" s="20">
        <v>0</v>
      </c>
      <c r="J88" s="20">
        <v>32497666</v>
      </c>
      <c r="K88" s="20">
        <v>32497666</v>
      </c>
      <c r="L88" s="21">
        <v>7776831.04</v>
      </c>
      <c r="M88" s="22"/>
      <c r="N88" s="106"/>
    </row>
    <row r="89" spans="1:14" s="30" customFormat="1" ht="75">
      <c r="A89" s="26" t="e">
        <f>#REF!+1</f>
        <v>#REF!</v>
      </c>
      <c r="B89" s="27" t="s">
        <v>11</v>
      </c>
      <c r="C89" s="24" t="s">
        <v>9</v>
      </c>
      <c r="D89" s="25" t="s">
        <v>10</v>
      </c>
      <c r="E89" s="88">
        <v>366806.64</v>
      </c>
      <c r="F89" s="88">
        <v>234911.27</v>
      </c>
      <c r="G89" s="28">
        <v>15730</v>
      </c>
      <c r="H89" s="28">
        <v>7785</v>
      </c>
      <c r="I89" s="28">
        <v>0</v>
      </c>
      <c r="J89" s="28">
        <v>13946380</v>
      </c>
      <c r="K89" s="28">
        <v>13946380</v>
      </c>
      <c r="L89" s="29">
        <v>3651227.02</v>
      </c>
    </row>
    <row r="90" spans="1:14" s="30" customFormat="1" ht="56.25">
      <c r="A90" s="26" t="e">
        <f>#REF!+1</f>
        <v>#REF!</v>
      </c>
      <c r="B90" s="27" t="s">
        <v>11</v>
      </c>
      <c r="C90" s="24" t="s">
        <v>12</v>
      </c>
      <c r="D90" s="25" t="s">
        <v>13</v>
      </c>
      <c r="E90" s="88">
        <f>700000+3980</f>
        <v>703980</v>
      </c>
      <c r="F90" s="88">
        <f>700000+3980</f>
        <v>703980</v>
      </c>
      <c r="G90" s="28">
        <v>0</v>
      </c>
      <c r="H90" s="28">
        <v>0</v>
      </c>
      <c r="I90" s="28">
        <v>0</v>
      </c>
      <c r="J90" s="28">
        <v>18551286</v>
      </c>
      <c r="K90" s="28">
        <v>18551286</v>
      </c>
      <c r="L90" s="29">
        <v>4125604.02</v>
      </c>
    </row>
    <row r="91" spans="1:14" s="23" customFormat="1" ht="18.75">
      <c r="A91" s="16" t="e">
        <f>#REF!+1</f>
        <v>#REF!</v>
      </c>
      <c r="B91" s="17"/>
      <c r="C91" s="18" t="s">
        <v>18</v>
      </c>
      <c r="D91" s="19" t="s">
        <v>19</v>
      </c>
      <c r="E91" s="87">
        <f>E92+E93+E94+E95+E96+E97+E98+E99+E100+E101+E102</f>
        <v>24632578.940000001</v>
      </c>
      <c r="F91" s="87">
        <f>F92+F93+F94+F95+F96+F97+F98+F99+F100+F101+F102</f>
        <v>12191638.1</v>
      </c>
      <c r="G91" s="20">
        <v>0</v>
      </c>
      <c r="H91" s="20">
        <v>3268796.9</v>
      </c>
      <c r="I91" s="20">
        <v>724142.38</v>
      </c>
      <c r="J91" s="20">
        <v>238650755.46000001</v>
      </c>
      <c r="K91" s="20">
        <v>239456261.61000001</v>
      </c>
      <c r="L91" s="21">
        <v>61771910.700000003</v>
      </c>
      <c r="M91" s="106"/>
      <c r="N91" s="106"/>
    </row>
    <row r="92" spans="1:14" s="30" customFormat="1" ht="18.75">
      <c r="A92" s="26" t="e">
        <f>#REF!+1</f>
        <v>#REF!</v>
      </c>
      <c r="B92" s="27" t="s">
        <v>20</v>
      </c>
      <c r="C92" s="24" t="s">
        <v>21</v>
      </c>
      <c r="D92" s="31" t="s">
        <v>22</v>
      </c>
      <c r="E92" s="88">
        <v>8964785.8200000003</v>
      </c>
      <c r="F92" s="94">
        <v>4902374.8</v>
      </c>
      <c r="G92" s="28">
        <v>0</v>
      </c>
      <c r="H92" s="28">
        <v>1599394.35</v>
      </c>
      <c r="I92" s="28">
        <v>186394.47</v>
      </c>
      <c r="J92" s="28">
        <v>82641348.140000001</v>
      </c>
      <c r="K92" s="28">
        <v>82844281.670000002</v>
      </c>
      <c r="L92" s="29">
        <v>21094780.32</v>
      </c>
    </row>
    <row r="93" spans="1:14" s="30" customFormat="1" ht="37.5">
      <c r="A93" s="26" t="e">
        <f>#REF!+1</f>
        <v>#REF!</v>
      </c>
      <c r="B93" s="27" t="s">
        <v>23</v>
      </c>
      <c r="C93" s="24" t="s">
        <v>24</v>
      </c>
      <c r="D93" s="31" t="s">
        <v>190</v>
      </c>
      <c r="E93" s="107">
        <v>4728835.72</v>
      </c>
      <c r="F93" s="95">
        <v>3951701.99</v>
      </c>
      <c r="G93" s="73"/>
      <c r="H93" s="28"/>
      <c r="I93" s="28"/>
      <c r="J93" s="28"/>
      <c r="K93" s="28"/>
      <c r="L93" s="29"/>
    </row>
    <row r="94" spans="1:14" s="30" customFormat="1" ht="138" customHeight="1">
      <c r="A94" s="26"/>
      <c r="B94" s="27"/>
      <c r="C94" s="24" t="s">
        <v>49</v>
      </c>
      <c r="D94" s="31" t="s">
        <v>202</v>
      </c>
      <c r="E94" s="88">
        <v>7492831.5499999998</v>
      </c>
      <c r="F94" s="88">
        <v>1667622.57</v>
      </c>
      <c r="G94" s="28"/>
      <c r="H94" s="28"/>
      <c r="I94" s="28"/>
      <c r="J94" s="28"/>
      <c r="K94" s="28"/>
      <c r="L94" s="29"/>
    </row>
    <row r="95" spans="1:14" s="30" customFormat="1" ht="37.5">
      <c r="A95" s="26" t="e">
        <f>#REF!+1</f>
        <v>#REF!</v>
      </c>
      <c r="B95" s="27" t="s">
        <v>25</v>
      </c>
      <c r="C95" s="24" t="s">
        <v>45</v>
      </c>
      <c r="D95" s="31" t="s">
        <v>203</v>
      </c>
      <c r="E95" s="88">
        <v>1010619.7</v>
      </c>
      <c r="F95" s="88">
        <v>341828.61</v>
      </c>
      <c r="G95" s="28">
        <v>0</v>
      </c>
      <c r="H95" s="28">
        <v>85171.46</v>
      </c>
      <c r="I95" s="28">
        <v>680</v>
      </c>
      <c r="J95" s="28">
        <v>11605550</v>
      </c>
      <c r="K95" s="28">
        <v>11608275.51</v>
      </c>
      <c r="L95" s="29">
        <v>2908319.06</v>
      </c>
    </row>
    <row r="96" spans="1:14" s="30" customFormat="1" ht="18.75">
      <c r="A96" s="26"/>
      <c r="B96" s="27"/>
      <c r="C96" s="24" t="s">
        <v>183</v>
      </c>
      <c r="D96" s="31" t="s">
        <v>204</v>
      </c>
      <c r="E96" s="100">
        <v>1826921.78</v>
      </c>
      <c r="F96" s="88">
        <v>1017462.05</v>
      </c>
      <c r="G96" s="28"/>
      <c r="H96" s="28"/>
      <c r="I96" s="28"/>
      <c r="J96" s="28"/>
      <c r="K96" s="28"/>
      <c r="L96" s="29"/>
    </row>
    <row r="97" spans="1:12" s="30" customFormat="1" ht="18.75">
      <c r="A97" s="26" t="e">
        <f>#REF!+1</f>
        <v>#REF!</v>
      </c>
      <c r="B97" s="27" t="s">
        <v>134</v>
      </c>
      <c r="C97" s="24" t="s">
        <v>186</v>
      </c>
      <c r="D97" s="31" t="s">
        <v>29</v>
      </c>
      <c r="E97" s="88">
        <v>69184.37</v>
      </c>
      <c r="F97" s="88">
        <v>68896.08</v>
      </c>
      <c r="G97" s="28">
        <v>0</v>
      </c>
      <c r="H97" s="28">
        <v>0</v>
      </c>
      <c r="I97" s="28">
        <v>0</v>
      </c>
      <c r="J97" s="28">
        <v>1380853</v>
      </c>
      <c r="K97" s="28">
        <v>1380853</v>
      </c>
      <c r="L97" s="29">
        <v>282474.27</v>
      </c>
    </row>
    <row r="98" spans="1:12" s="30" customFormat="1" ht="30.75" customHeight="1">
      <c r="A98" s="26" t="e">
        <f>#REF!+1</f>
        <v>#REF!</v>
      </c>
      <c r="B98" s="27" t="s">
        <v>134</v>
      </c>
      <c r="C98" s="24" t="s">
        <v>27</v>
      </c>
      <c r="D98" s="31" t="s">
        <v>158</v>
      </c>
      <c r="E98" s="100">
        <v>126100</v>
      </c>
      <c r="F98" s="88">
        <v>126100</v>
      </c>
      <c r="G98" s="28">
        <v>0</v>
      </c>
      <c r="H98" s="28">
        <v>2330.16</v>
      </c>
      <c r="I98" s="28">
        <v>90</v>
      </c>
      <c r="J98" s="28">
        <v>3450185</v>
      </c>
      <c r="K98" s="28">
        <v>3453835</v>
      </c>
      <c r="L98" s="29">
        <v>784431.55</v>
      </c>
    </row>
    <row r="99" spans="1:12" s="30" customFormat="1" ht="37.5">
      <c r="A99" s="26"/>
      <c r="B99" s="27"/>
      <c r="C99" s="24" t="s">
        <v>28</v>
      </c>
      <c r="D99" s="25" t="s">
        <v>205</v>
      </c>
      <c r="E99" s="100">
        <v>55700</v>
      </c>
      <c r="F99" s="88">
        <v>55700</v>
      </c>
      <c r="G99" s="28"/>
      <c r="H99" s="28"/>
      <c r="I99" s="28"/>
      <c r="J99" s="28"/>
      <c r="K99" s="28"/>
      <c r="L99" s="29"/>
    </row>
    <row r="100" spans="1:12" s="30" customFormat="1" ht="56.25">
      <c r="A100" s="26"/>
      <c r="B100" s="27"/>
      <c r="C100" s="24" t="s">
        <v>223</v>
      </c>
      <c r="D100" s="25" t="s">
        <v>225</v>
      </c>
      <c r="E100" s="100">
        <v>90000</v>
      </c>
      <c r="F100" s="88"/>
      <c r="G100" s="28"/>
      <c r="H100" s="28"/>
      <c r="I100" s="28"/>
      <c r="J100" s="28"/>
      <c r="K100" s="28"/>
      <c r="L100" s="29"/>
    </row>
    <row r="101" spans="1:12" s="41" customFormat="1" ht="60.75" customHeight="1">
      <c r="A101" s="40"/>
      <c r="B101" s="27"/>
      <c r="C101" s="24" t="s">
        <v>188</v>
      </c>
      <c r="D101" s="25" t="s">
        <v>189</v>
      </c>
      <c r="E101" s="100">
        <v>207648</v>
      </c>
      <c r="F101" s="88"/>
      <c r="G101" s="28"/>
      <c r="H101" s="28"/>
      <c r="I101" s="28"/>
      <c r="J101" s="28"/>
      <c r="K101" s="28"/>
      <c r="L101" s="29"/>
    </row>
    <row r="102" spans="1:12" s="41" customFormat="1" ht="60.75" customHeight="1">
      <c r="A102" s="40"/>
      <c r="B102" s="27"/>
      <c r="C102" s="24" t="s">
        <v>192</v>
      </c>
      <c r="D102" s="25" t="s">
        <v>193</v>
      </c>
      <c r="E102" s="100">
        <v>59952</v>
      </c>
      <c r="F102" s="88">
        <v>59952</v>
      </c>
      <c r="G102" s="28"/>
      <c r="H102" s="28"/>
      <c r="I102" s="28"/>
      <c r="J102" s="28"/>
      <c r="K102" s="28"/>
      <c r="L102" s="29"/>
    </row>
    <row r="103" spans="1:12" s="23" customFormat="1" ht="18.75">
      <c r="A103" s="16" t="e">
        <f>#REF!+1</f>
        <v>#REF!</v>
      </c>
      <c r="B103" s="17"/>
      <c r="C103" s="18" t="s">
        <v>30</v>
      </c>
      <c r="D103" s="19" t="s">
        <v>31</v>
      </c>
      <c r="E103" s="98">
        <f>E104+E105</f>
        <v>100000</v>
      </c>
      <c r="F103" s="98">
        <f>F104+F105</f>
        <v>100000</v>
      </c>
      <c r="G103" s="20">
        <v>5134</v>
      </c>
      <c r="H103" s="20">
        <v>1070090.6499999999</v>
      </c>
      <c r="I103" s="20">
        <v>1587988.55</v>
      </c>
      <c r="J103" s="20">
        <v>178822487</v>
      </c>
      <c r="K103" s="20">
        <v>180439065.78</v>
      </c>
      <c r="L103" s="21">
        <v>44204850.469999999</v>
      </c>
    </row>
    <row r="104" spans="1:12" s="30" customFormat="1" ht="37.5">
      <c r="A104" s="26" t="e">
        <f>#REF!+1</f>
        <v>#REF!</v>
      </c>
      <c r="B104" s="27" t="s">
        <v>32</v>
      </c>
      <c r="C104" s="24" t="s">
        <v>33</v>
      </c>
      <c r="D104" s="25" t="s">
        <v>34</v>
      </c>
      <c r="E104" s="100">
        <v>100000</v>
      </c>
      <c r="F104" s="88">
        <v>100000</v>
      </c>
      <c r="G104" s="28">
        <v>0</v>
      </c>
      <c r="H104" s="28">
        <v>608025.11</v>
      </c>
      <c r="I104" s="28">
        <v>1267299.3999999999</v>
      </c>
      <c r="J104" s="28">
        <v>92475213</v>
      </c>
      <c r="K104" s="28">
        <v>93771102.030000001</v>
      </c>
      <c r="L104" s="29">
        <v>23840953.829999998</v>
      </c>
    </row>
    <row r="105" spans="1:12" s="30" customFormat="1" ht="37.5" hidden="1">
      <c r="A105" s="26" t="e">
        <f>#REF!+1</f>
        <v>#REF!</v>
      </c>
      <c r="B105" s="27" t="s">
        <v>35</v>
      </c>
      <c r="C105" s="24" t="s">
        <v>36</v>
      </c>
      <c r="D105" s="25" t="s">
        <v>37</v>
      </c>
      <c r="E105" s="100"/>
      <c r="F105" s="88"/>
      <c r="G105" s="28">
        <v>0</v>
      </c>
      <c r="H105" s="28">
        <v>6936.6</v>
      </c>
      <c r="I105" s="28">
        <v>88280.45</v>
      </c>
      <c r="J105" s="28">
        <v>23539654</v>
      </c>
      <c r="K105" s="28">
        <v>23627935</v>
      </c>
      <c r="L105" s="29">
        <v>5711309.1200000001</v>
      </c>
    </row>
    <row r="106" spans="1:12" s="23" customFormat="1" ht="18.75">
      <c r="A106" s="16" t="e">
        <f>#REF!+1</f>
        <v>#REF!</v>
      </c>
      <c r="B106" s="17"/>
      <c r="C106" s="18" t="s">
        <v>43</v>
      </c>
      <c r="D106" s="19" t="s">
        <v>44</v>
      </c>
      <c r="E106" s="87">
        <f>SUM(E107:E108)</f>
        <v>110482.74</v>
      </c>
      <c r="F106" s="87">
        <f>SUM(F107:F108)</f>
        <v>78539.06</v>
      </c>
      <c r="G106" s="20">
        <v>0</v>
      </c>
      <c r="H106" s="20">
        <v>5101.33</v>
      </c>
      <c r="I106" s="20">
        <v>29698.98</v>
      </c>
      <c r="J106" s="20">
        <v>264753533</v>
      </c>
      <c r="K106" s="20">
        <v>264783231.97999999</v>
      </c>
      <c r="L106" s="21">
        <v>129094976.12</v>
      </c>
    </row>
    <row r="107" spans="1:12" s="30" customFormat="1" ht="75">
      <c r="A107" s="26" t="e">
        <f>#REF!+1</f>
        <v>#REF!</v>
      </c>
      <c r="B107" s="27" t="s">
        <v>24</v>
      </c>
      <c r="C107" s="24" t="s">
        <v>57</v>
      </c>
      <c r="D107" s="25" t="s">
        <v>58</v>
      </c>
      <c r="E107" s="88">
        <v>82900.960000000006</v>
      </c>
      <c r="F107" s="88">
        <v>50957.279999999999</v>
      </c>
      <c r="G107" s="28">
        <v>0</v>
      </c>
      <c r="H107" s="28">
        <v>5101.33</v>
      </c>
      <c r="I107" s="28">
        <v>0</v>
      </c>
      <c r="J107" s="28">
        <v>4105724</v>
      </c>
      <c r="K107" s="28">
        <v>4105724</v>
      </c>
      <c r="L107" s="29">
        <v>1059672.94</v>
      </c>
    </row>
    <row r="108" spans="1:12" s="30" customFormat="1" ht="37.5">
      <c r="A108" s="26"/>
      <c r="B108" s="27"/>
      <c r="C108" s="24" t="s">
        <v>180</v>
      </c>
      <c r="D108" s="25" t="s">
        <v>181</v>
      </c>
      <c r="E108" s="88">
        <v>27581.78</v>
      </c>
      <c r="F108" s="88">
        <v>27581.78</v>
      </c>
      <c r="G108" s="28"/>
      <c r="H108" s="28"/>
      <c r="I108" s="28"/>
      <c r="J108" s="28"/>
      <c r="K108" s="28"/>
      <c r="L108" s="29"/>
    </row>
    <row r="109" spans="1:12" s="23" customFormat="1" ht="18.75">
      <c r="A109" s="16" t="e">
        <f>#REF!+1</f>
        <v>#REF!</v>
      </c>
      <c r="B109" s="17"/>
      <c r="C109" s="18" t="s">
        <v>70</v>
      </c>
      <c r="D109" s="19" t="s">
        <v>71</v>
      </c>
      <c r="E109" s="87">
        <f>E110+E111+E112+E113</f>
        <v>681143.17999999993</v>
      </c>
      <c r="F109" s="87">
        <f>F110+F111+F112+F113</f>
        <v>316245.56</v>
      </c>
      <c r="G109" s="20">
        <v>25989</v>
      </c>
      <c r="H109" s="20">
        <v>286794.69</v>
      </c>
      <c r="I109" s="20">
        <v>2100</v>
      </c>
      <c r="J109" s="20">
        <v>25284228</v>
      </c>
      <c r="K109" s="20">
        <v>25286328</v>
      </c>
      <c r="L109" s="21">
        <v>6423960.5499999998</v>
      </c>
    </row>
    <row r="110" spans="1:12" s="30" customFormat="1" ht="18.75">
      <c r="A110" s="26" t="e">
        <f>#REF!+1</f>
        <v>#REF!</v>
      </c>
      <c r="B110" s="27" t="s">
        <v>78</v>
      </c>
      <c r="C110" s="24" t="s">
        <v>76</v>
      </c>
      <c r="D110" s="36" t="s">
        <v>77</v>
      </c>
      <c r="E110" s="88">
        <v>237596.18</v>
      </c>
      <c r="F110" s="88">
        <v>131720.65</v>
      </c>
      <c r="G110" s="28">
        <v>0</v>
      </c>
      <c r="H110" s="28">
        <v>240</v>
      </c>
      <c r="I110" s="28">
        <v>2100</v>
      </c>
      <c r="J110" s="28">
        <v>3681864</v>
      </c>
      <c r="K110" s="28">
        <v>3683964</v>
      </c>
      <c r="L110" s="29">
        <v>973931.34</v>
      </c>
    </row>
    <row r="111" spans="1:12" s="30" customFormat="1" ht="18.75">
      <c r="A111" s="26" t="e">
        <f>#REF!+1</f>
        <v>#REF!</v>
      </c>
      <c r="B111" s="27" t="s">
        <v>78</v>
      </c>
      <c r="C111" s="24" t="s">
        <v>79</v>
      </c>
      <c r="D111" s="36" t="s">
        <v>80</v>
      </c>
      <c r="E111" s="100">
        <v>59586</v>
      </c>
      <c r="F111" s="88">
        <v>23066.94</v>
      </c>
      <c r="G111" s="28">
        <v>12990</v>
      </c>
      <c r="H111" s="28">
        <v>1336.81</v>
      </c>
      <c r="I111" s="28">
        <v>0</v>
      </c>
      <c r="J111" s="28">
        <v>1624539</v>
      </c>
      <c r="K111" s="28">
        <v>1624539</v>
      </c>
      <c r="L111" s="29">
        <v>421674.63</v>
      </c>
    </row>
    <row r="112" spans="1:12" s="30" customFormat="1" ht="37.5">
      <c r="A112" s="26" t="e">
        <f>#REF!+1</f>
        <v>#REF!</v>
      </c>
      <c r="B112" s="27" t="s">
        <v>83</v>
      </c>
      <c r="C112" s="24" t="s">
        <v>81</v>
      </c>
      <c r="D112" s="36" t="s">
        <v>82</v>
      </c>
      <c r="E112" s="100">
        <v>358161</v>
      </c>
      <c r="F112" s="88">
        <v>135657.97</v>
      </c>
      <c r="G112" s="28">
        <v>12999</v>
      </c>
      <c r="H112" s="28">
        <v>84201.26</v>
      </c>
      <c r="I112" s="28">
        <v>0</v>
      </c>
      <c r="J112" s="28">
        <v>7273817</v>
      </c>
      <c r="K112" s="28">
        <v>7273817</v>
      </c>
      <c r="L112" s="29">
        <v>1887265.77</v>
      </c>
    </row>
    <row r="113" spans="1:23" s="30" customFormat="1" ht="18.75">
      <c r="A113" s="26"/>
      <c r="B113" s="27"/>
      <c r="C113" s="24" t="s">
        <v>84</v>
      </c>
      <c r="D113" s="36" t="s">
        <v>85</v>
      </c>
      <c r="E113" s="100">
        <v>25800</v>
      </c>
      <c r="F113" s="88">
        <v>25800</v>
      </c>
      <c r="G113" s="28"/>
      <c r="H113" s="28"/>
      <c r="I113" s="28"/>
      <c r="J113" s="28"/>
      <c r="K113" s="28"/>
      <c r="L113" s="29"/>
    </row>
    <row r="114" spans="1:23" s="23" customFormat="1" ht="18.75">
      <c r="A114" s="16" t="e">
        <f>#REF!+1</f>
        <v>#REF!</v>
      </c>
      <c r="B114" s="17"/>
      <c r="C114" s="18" t="s">
        <v>86</v>
      </c>
      <c r="D114" s="19" t="s">
        <v>87</v>
      </c>
      <c r="E114" s="87">
        <f>E115+E116</f>
        <v>10070813.43</v>
      </c>
      <c r="F114" s="87">
        <f>F115+F116</f>
        <v>8624481.8300000001</v>
      </c>
      <c r="G114" s="20">
        <v>0</v>
      </c>
      <c r="H114" s="20">
        <v>289248.45</v>
      </c>
      <c r="I114" s="20">
        <v>87604.14</v>
      </c>
      <c r="J114" s="20">
        <v>10773998</v>
      </c>
      <c r="K114" s="20">
        <v>10895497.92</v>
      </c>
      <c r="L114" s="21">
        <v>2706139.43</v>
      </c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s="30" customFormat="1" ht="37.5">
      <c r="A115" s="26" t="e">
        <f>#REF!+1</f>
        <v>#REF!</v>
      </c>
      <c r="B115" s="27" t="s">
        <v>88</v>
      </c>
      <c r="C115" s="24" t="s">
        <v>95</v>
      </c>
      <c r="D115" s="38" t="s">
        <v>135</v>
      </c>
      <c r="E115" s="88">
        <v>8529431.2699999996</v>
      </c>
      <c r="F115" s="88">
        <v>7817765.8399999999</v>
      </c>
      <c r="G115" s="28">
        <v>0</v>
      </c>
      <c r="H115" s="28">
        <v>12917.77</v>
      </c>
      <c r="I115" s="28">
        <v>1540</v>
      </c>
      <c r="J115" s="28">
        <v>3945117</v>
      </c>
      <c r="K115" s="28">
        <v>3956055</v>
      </c>
      <c r="L115" s="29">
        <v>927961</v>
      </c>
    </row>
    <row r="116" spans="1:23" s="30" customFormat="1" ht="37.5">
      <c r="A116" s="26" t="e">
        <f>#REF!+1</f>
        <v>#REF!</v>
      </c>
      <c r="B116" s="27"/>
      <c r="C116" s="24" t="s">
        <v>97</v>
      </c>
      <c r="D116" s="38" t="s">
        <v>98</v>
      </c>
      <c r="E116" s="88">
        <v>1541382.16</v>
      </c>
      <c r="F116" s="88">
        <v>806715.99</v>
      </c>
      <c r="G116" s="28">
        <v>0</v>
      </c>
      <c r="H116" s="28">
        <v>276330.68</v>
      </c>
      <c r="I116" s="28">
        <v>86064.14</v>
      </c>
      <c r="J116" s="28">
        <v>6722428</v>
      </c>
      <c r="K116" s="28">
        <v>6832989.9199999999</v>
      </c>
      <c r="L116" s="29">
        <v>1766091.15</v>
      </c>
    </row>
    <row r="117" spans="1:23" s="23" customFormat="1" ht="18.75">
      <c r="A117" s="16" t="e">
        <f>#REF!+1</f>
        <v>#REF!</v>
      </c>
      <c r="B117" s="17"/>
      <c r="C117" s="18" t="s">
        <v>101</v>
      </c>
      <c r="D117" s="54" t="s">
        <v>102</v>
      </c>
      <c r="E117" s="87">
        <f>E118+E119+E120</f>
        <v>7031533.25</v>
      </c>
      <c r="F117" s="87">
        <f>F118+F119+F120</f>
        <v>919945.6</v>
      </c>
      <c r="G117" s="20">
        <v>15425</v>
      </c>
      <c r="H117" s="20">
        <v>0</v>
      </c>
      <c r="I117" s="20">
        <v>0</v>
      </c>
      <c r="J117" s="20">
        <v>40406681</v>
      </c>
      <c r="K117" s="20">
        <v>40406681</v>
      </c>
      <c r="L117" s="21">
        <v>5522723.3899999997</v>
      </c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s="30" customFormat="1" ht="21.75" customHeight="1">
      <c r="A118" s="26" t="e">
        <f>#REF!+1</f>
        <v>#REF!</v>
      </c>
      <c r="B118" s="27" t="s">
        <v>136</v>
      </c>
      <c r="C118" s="24" t="s">
        <v>137</v>
      </c>
      <c r="D118" s="38" t="s">
        <v>138</v>
      </c>
      <c r="E118" s="100">
        <v>80500</v>
      </c>
      <c r="F118" s="88">
        <v>80500</v>
      </c>
      <c r="G118" s="28">
        <v>0</v>
      </c>
      <c r="H118" s="28">
        <v>0</v>
      </c>
      <c r="I118" s="28">
        <v>0</v>
      </c>
      <c r="J118" s="28">
        <v>4783391</v>
      </c>
      <c r="K118" s="28">
        <v>4783391</v>
      </c>
      <c r="L118" s="29">
        <v>0</v>
      </c>
    </row>
    <row r="119" spans="1:23" s="30" customFormat="1" ht="18.75">
      <c r="A119" s="26"/>
      <c r="B119" s="27"/>
      <c r="C119" s="77" t="s">
        <v>105</v>
      </c>
      <c r="D119" s="78" t="s">
        <v>106</v>
      </c>
      <c r="E119" s="101">
        <v>1267646</v>
      </c>
      <c r="F119" s="91">
        <v>839445.6</v>
      </c>
      <c r="G119" s="28"/>
      <c r="H119" s="28"/>
      <c r="I119" s="28"/>
      <c r="J119" s="28"/>
      <c r="K119" s="28"/>
      <c r="L119" s="29"/>
      <c r="M119" s="37"/>
      <c r="N119" s="37"/>
    </row>
    <row r="120" spans="1:23" s="30" customFormat="1" ht="18.75">
      <c r="A120" s="26"/>
      <c r="B120" s="72"/>
      <c r="C120" s="75" t="s">
        <v>206</v>
      </c>
      <c r="D120" s="80" t="s">
        <v>207</v>
      </c>
      <c r="E120" s="102">
        <v>5683387.25</v>
      </c>
      <c r="F120" s="92"/>
      <c r="G120" s="28"/>
      <c r="H120" s="28"/>
      <c r="I120" s="28"/>
      <c r="J120" s="28"/>
      <c r="K120" s="28"/>
      <c r="L120" s="29"/>
      <c r="M120" s="37"/>
      <c r="N120" s="37"/>
    </row>
    <row r="121" spans="1:23" s="30" customFormat="1" ht="18.75">
      <c r="A121" s="26"/>
      <c r="B121" s="27"/>
      <c r="C121" s="61" t="s">
        <v>112</v>
      </c>
      <c r="D121" s="79" t="s">
        <v>113</v>
      </c>
      <c r="E121" s="93">
        <f>SUM(E122:E130)</f>
        <v>33547695.229999997</v>
      </c>
      <c r="F121" s="93">
        <f>SUM(F122:F130)</f>
        <v>11270696.120000001</v>
      </c>
      <c r="G121" s="28"/>
      <c r="H121" s="28"/>
      <c r="I121" s="28"/>
      <c r="J121" s="28"/>
      <c r="K121" s="28"/>
      <c r="L121" s="29"/>
      <c r="M121" s="108"/>
      <c r="N121" s="108"/>
    </row>
    <row r="122" spans="1:23" s="30" customFormat="1" ht="37.5">
      <c r="A122" s="26"/>
      <c r="B122" s="27"/>
      <c r="C122" s="35" t="s">
        <v>140</v>
      </c>
      <c r="D122" s="62" t="s">
        <v>141</v>
      </c>
      <c r="E122" s="88">
        <v>7606327.6299999999</v>
      </c>
      <c r="F122" s="88">
        <v>805179.17</v>
      </c>
      <c r="G122" s="28"/>
      <c r="H122" s="28"/>
      <c r="I122" s="28"/>
      <c r="J122" s="28"/>
      <c r="K122" s="28"/>
      <c r="L122" s="29"/>
    </row>
    <row r="123" spans="1:23" s="30" customFormat="1" ht="18.75">
      <c r="A123" s="26"/>
      <c r="B123" s="27"/>
      <c r="C123" s="35" t="s">
        <v>161</v>
      </c>
      <c r="D123" s="64" t="s">
        <v>162</v>
      </c>
      <c r="E123" s="88">
        <f>2750112.92+207314.49</f>
        <v>2957427.41</v>
      </c>
      <c r="F123" s="88">
        <f>1276864.24+207314.49</f>
        <v>1484178.73</v>
      </c>
      <c r="G123" s="28"/>
      <c r="H123" s="28"/>
      <c r="I123" s="28"/>
      <c r="J123" s="28"/>
      <c r="K123" s="28"/>
      <c r="L123" s="29"/>
    </row>
    <row r="124" spans="1:23" s="30" customFormat="1" ht="18.75">
      <c r="A124" s="26"/>
      <c r="B124" s="27"/>
      <c r="C124" s="68" t="s">
        <v>171</v>
      </c>
      <c r="D124" s="69" t="s">
        <v>172</v>
      </c>
      <c r="E124" s="102">
        <v>7185742</v>
      </c>
      <c r="F124" s="100">
        <v>42000</v>
      </c>
      <c r="G124" s="28"/>
      <c r="H124" s="28"/>
      <c r="I124" s="28"/>
      <c r="J124" s="28"/>
      <c r="K124" s="28"/>
      <c r="L124" s="29"/>
    </row>
    <row r="125" spans="1:23" s="30" customFormat="1" ht="18.75">
      <c r="A125" s="26" t="e">
        <f>#REF!+1</f>
        <v>#REF!</v>
      </c>
      <c r="B125" s="27" t="s">
        <v>109</v>
      </c>
      <c r="C125" s="77" t="s">
        <v>142</v>
      </c>
      <c r="D125" s="65" t="s">
        <v>143</v>
      </c>
      <c r="E125" s="94">
        <f>1577556.95+500000</f>
        <v>2077556.95</v>
      </c>
      <c r="F125" s="94">
        <v>151672.63</v>
      </c>
      <c r="G125" s="28">
        <v>0</v>
      </c>
      <c r="H125" s="28">
        <v>0</v>
      </c>
      <c r="I125" s="28">
        <v>0</v>
      </c>
      <c r="J125" s="28">
        <v>80000</v>
      </c>
      <c r="K125" s="28">
        <v>80000</v>
      </c>
      <c r="L125" s="29">
        <v>0</v>
      </c>
    </row>
    <row r="126" spans="1:23" s="30" customFormat="1" ht="37.5">
      <c r="A126" s="26"/>
      <c r="B126" s="72"/>
      <c r="C126" s="75" t="s">
        <v>208</v>
      </c>
      <c r="D126" s="70" t="s">
        <v>209</v>
      </c>
      <c r="E126" s="103">
        <f>668570+267070</f>
        <v>935640</v>
      </c>
      <c r="F126" s="95">
        <v>267069.94</v>
      </c>
      <c r="G126" s="73"/>
      <c r="H126" s="28"/>
      <c r="I126" s="28"/>
      <c r="J126" s="28"/>
      <c r="K126" s="28"/>
      <c r="L126" s="29"/>
    </row>
    <row r="127" spans="1:23" s="30" customFormat="1" ht="18.75">
      <c r="A127" s="26"/>
      <c r="B127" s="72"/>
      <c r="C127" s="75" t="s">
        <v>210</v>
      </c>
      <c r="D127" s="70" t="s">
        <v>211</v>
      </c>
      <c r="E127" s="103">
        <f>592000+28075.24+9285176</f>
        <v>9905251.2400000002</v>
      </c>
      <c r="F127" s="95">
        <f>4255.68+28075.24+8357264.73</f>
        <v>8389595.6500000004</v>
      </c>
      <c r="G127" s="73"/>
      <c r="H127" s="28"/>
      <c r="I127" s="28"/>
      <c r="J127" s="28"/>
      <c r="K127" s="28"/>
      <c r="L127" s="29"/>
    </row>
    <row r="128" spans="1:23" s="41" customFormat="1" ht="37.5">
      <c r="A128" s="40" t="e">
        <f>#REF!+1</f>
        <v>#REF!</v>
      </c>
      <c r="B128" s="27"/>
      <c r="C128" s="74" t="s">
        <v>173</v>
      </c>
      <c r="D128" s="81" t="s">
        <v>174</v>
      </c>
      <c r="E128" s="104">
        <v>699750</v>
      </c>
      <c r="F128" s="94"/>
      <c r="G128" s="28"/>
      <c r="H128" s="28"/>
      <c r="I128" s="28"/>
      <c r="J128" s="28"/>
      <c r="K128" s="28"/>
      <c r="L128" s="29"/>
    </row>
    <row r="129" spans="1:14" s="41" customFormat="1" ht="42" customHeight="1">
      <c r="A129" s="40"/>
      <c r="B129" s="72"/>
      <c r="C129" s="75" t="s">
        <v>197</v>
      </c>
      <c r="D129" s="70" t="s">
        <v>198</v>
      </c>
      <c r="E129" s="103">
        <v>180000</v>
      </c>
      <c r="F129" s="95"/>
      <c r="G129" s="73"/>
      <c r="H129" s="28"/>
      <c r="I129" s="28"/>
      <c r="J129" s="28"/>
      <c r="K129" s="28"/>
      <c r="L129" s="29"/>
    </row>
    <row r="130" spans="1:14" s="41" customFormat="1" ht="42" customHeight="1">
      <c r="A130" s="40"/>
      <c r="B130" s="72"/>
      <c r="C130" s="75" t="s">
        <v>228</v>
      </c>
      <c r="D130" s="70" t="s">
        <v>229</v>
      </c>
      <c r="E130" s="103">
        <v>2000000</v>
      </c>
      <c r="F130" s="95">
        <v>131000</v>
      </c>
      <c r="G130" s="73"/>
      <c r="H130" s="28"/>
      <c r="I130" s="28"/>
      <c r="J130" s="28"/>
      <c r="K130" s="28"/>
      <c r="L130" s="29"/>
    </row>
    <row r="131" spans="1:14" s="23" customFormat="1" ht="37.5">
      <c r="A131" s="16" t="e">
        <f>#REF!+1</f>
        <v>#REF!</v>
      </c>
      <c r="B131" s="82"/>
      <c r="C131" s="84" t="s">
        <v>114</v>
      </c>
      <c r="D131" s="63" t="s">
        <v>115</v>
      </c>
      <c r="E131" s="105">
        <f>E132+E133+E134</f>
        <v>36372531</v>
      </c>
      <c r="F131" s="96">
        <f>F133+F134</f>
        <v>5097002.5</v>
      </c>
      <c r="G131" s="83"/>
      <c r="H131" s="20"/>
      <c r="I131" s="20"/>
      <c r="J131" s="20"/>
      <c r="K131" s="20"/>
      <c r="L131" s="21"/>
    </row>
    <row r="132" spans="1:14" s="41" customFormat="1" ht="18.75">
      <c r="A132" s="40"/>
      <c r="B132" s="72"/>
      <c r="C132" s="75" t="s">
        <v>230</v>
      </c>
      <c r="D132" s="70" t="s">
        <v>231</v>
      </c>
      <c r="E132" s="103">
        <v>49000</v>
      </c>
      <c r="F132" s="95"/>
      <c r="G132" s="73"/>
      <c r="H132" s="28"/>
      <c r="I132" s="28"/>
      <c r="J132" s="28"/>
      <c r="K132" s="28"/>
      <c r="L132" s="29"/>
    </row>
    <row r="133" spans="1:14" s="41" customFormat="1" ht="41.25" customHeight="1">
      <c r="A133" s="40" t="e">
        <f>#REF!+1</f>
        <v>#REF!</v>
      </c>
      <c r="B133" s="27" t="s">
        <v>144</v>
      </c>
      <c r="C133" s="24" t="s">
        <v>116</v>
      </c>
      <c r="D133" s="25" t="s">
        <v>117</v>
      </c>
      <c r="E133" s="100">
        <v>6323531</v>
      </c>
      <c r="F133" s="88">
        <v>4557899.5</v>
      </c>
      <c r="G133" s="28"/>
      <c r="H133" s="28"/>
      <c r="I133" s="28"/>
      <c r="J133" s="28"/>
      <c r="K133" s="28"/>
      <c r="L133" s="29"/>
    </row>
    <row r="134" spans="1:14" s="41" customFormat="1" ht="56.25">
      <c r="A134" s="40"/>
      <c r="B134" s="27"/>
      <c r="C134" s="24" t="s">
        <v>212</v>
      </c>
      <c r="D134" s="25" t="s">
        <v>213</v>
      </c>
      <c r="E134" s="100">
        <v>30000000</v>
      </c>
      <c r="F134" s="88">
        <v>539103</v>
      </c>
      <c r="G134" s="28"/>
      <c r="H134" s="28"/>
      <c r="I134" s="28"/>
      <c r="J134" s="28"/>
      <c r="K134" s="28"/>
      <c r="L134" s="29"/>
    </row>
    <row r="135" spans="1:14" s="23" customFormat="1" ht="37.5">
      <c r="A135" s="16" t="e">
        <f>#REF!+1</f>
        <v>#REF!</v>
      </c>
      <c r="B135" s="17"/>
      <c r="C135" s="18" t="s">
        <v>119</v>
      </c>
      <c r="D135" s="33" t="s">
        <v>120</v>
      </c>
      <c r="E135" s="87">
        <f>E136+E137+E138+E139</f>
        <v>20161320.669999998</v>
      </c>
      <c r="F135" s="87">
        <f>F136+F137+F138+F139</f>
        <v>17582417.030000001</v>
      </c>
      <c r="G135" s="20"/>
      <c r="H135" s="20"/>
      <c r="I135" s="20"/>
      <c r="J135" s="20"/>
      <c r="K135" s="20"/>
      <c r="L135" s="21"/>
      <c r="M135" s="106"/>
    </row>
    <row r="136" spans="1:14" s="30" customFormat="1" ht="37.5">
      <c r="A136" s="26" t="e">
        <f>#REF!+1</f>
        <v>#REF!</v>
      </c>
      <c r="B136" s="27" t="s">
        <v>139</v>
      </c>
      <c r="C136" s="24" t="s">
        <v>145</v>
      </c>
      <c r="D136" s="31" t="s">
        <v>146</v>
      </c>
      <c r="E136" s="100">
        <v>10000</v>
      </c>
      <c r="F136" s="88"/>
      <c r="G136" s="28"/>
      <c r="H136" s="28"/>
      <c r="I136" s="28"/>
      <c r="J136" s="28"/>
      <c r="K136" s="28"/>
      <c r="L136" s="29"/>
    </row>
    <row r="137" spans="1:14" s="30" customFormat="1" ht="83.25" hidden="1" customHeight="1">
      <c r="A137" s="26"/>
      <c r="B137" s="27"/>
      <c r="C137" s="24" t="s">
        <v>214</v>
      </c>
      <c r="D137" s="25" t="s">
        <v>215</v>
      </c>
      <c r="E137" s="100"/>
      <c r="F137" s="88"/>
      <c r="G137" s="28"/>
      <c r="H137" s="28"/>
      <c r="I137" s="28"/>
      <c r="J137" s="28"/>
      <c r="K137" s="28"/>
      <c r="L137" s="29"/>
    </row>
    <row r="138" spans="1:14" s="41" customFormat="1" ht="53.25" customHeight="1">
      <c r="A138" s="40" t="e">
        <f>#REF!+1</f>
        <v>#REF!</v>
      </c>
      <c r="B138" s="27" t="s">
        <v>147</v>
      </c>
      <c r="C138" s="24" t="s">
        <v>148</v>
      </c>
      <c r="D138" s="25" t="s">
        <v>149</v>
      </c>
      <c r="E138" s="88">
        <v>17343650.149999999</v>
      </c>
      <c r="F138" s="88">
        <v>16441975.880000001</v>
      </c>
      <c r="G138" s="28"/>
      <c r="H138" s="28"/>
      <c r="I138" s="28"/>
      <c r="J138" s="28"/>
      <c r="K138" s="28"/>
      <c r="L138" s="29"/>
    </row>
    <row r="139" spans="1:14" s="41" customFormat="1" ht="131.25">
      <c r="A139" s="40" t="e">
        <f>#REF!+1</f>
        <v>#REF!</v>
      </c>
      <c r="B139" s="27" t="s">
        <v>147</v>
      </c>
      <c r="C139" s="24" t="s">
        <v>150</v>
      </c>
      <c r="D139" s="55" t="s">
        <v>151</v>
      </c>
      <c r="E139" s="88">
        <v>2807670.52</v>
      </c>
      <c r="F139" s="88">
        <v>1140441.1499999999</v>
      </c>
      <c r="G139" s="28">
        <v>0</v>
      </c>
      <c r="H139" s="28">
        <v>0</v>
      </c>
      <c r="I139" s="28">
        <v>0</v>
      </c>
      <c r="J139" s="28">
        <v>519465</v>
      </c>
      <c r="K139" s="28">
        <v>519465</v>
      </c>
      <c r="L139" s="29">
        <v>116350.17</v>
      </c>
    </row>
    <row r="140" spans="1:14" s="30" customFormat="1" ht="27" customHeight="1">
      <c r="A140" s="26" t="e">
        <f>#REF!+1</f>
        <v>#REF!</v>
      </c>
      <c r="B140" s="27" t="s">
        <v>152</v>
      </c>
      <c r="C140" s="18" t="s">
        <v>124</v>
      </c>
      <c r="D140" s="43" t="s">
        <v>125</v>
      </c>
      <c r="E140" s="98">
        <v>116000</v>
      </c>
      <c r="F140" s="98">
        <v>116000</v>
      </c>
      <c r="G140" s="28">
        <v>0</v>
      </c>
      <c r="H140" s="28">
        <v>0</v>
      </c>
      <c r="I140" s="28">
        <v>0</v>
      </c>
      <c r="J140" s="28">
        <v>403258</v>
      </c>
      <c r="K140" s="28">
        <v>403258</v>
      </c>
      <c r="L140" s="29">
        <v>7960</v>
      </c>
    </row>
    <row r="141" spans="1:14" s="30" customFormat="1" ht="18.75">
      <c r="A141" s="26" t="e">
        <f>#REF!+1</f>
        <v>#REF!</v>
      </c>
      <c r="B141" s="27" t="s">
        <v>153</v>
      </c>
      <c r="C141" s="18" t="s">
        <v>154</v>
      </c>
      <c r="D141" s="43" t="s">
        <v>155</v>
      </c>
      <c r="E141" s="87">
        <v>1044223.01</v>
      </c>
      <c r="F141" s="87">
        <v>538532.69999999995</v>
      </c>
      <c r="G141" s="28">
        <v>0</v>
      </c>
      <c r="H141" s="28">
        <v>0</v>
      </c>
      <c r="I141" s="28">
        <v>0</v>
      </c>
      <c r="J141" s="28">
        <v>786087.64</v>
      </c>
      <c r="K141" s="28">
        <v>786087.64</v>
      </c>
      <c r="L141" s="29">
        <v>0</v>
      </c>
    </row>
    <row r="142" spans="1:14" s="30" customFormat="1" ht="56.25" hidden="1">
      <c r="A142" s="26"/>
      <c r="B142" s="27"/>
      <c r="C142" s="18" t="s">
        <v>128</v>
      </c>
      <c r="D142" s="19" t="s">
        <v>177</v>
      </c>
      <c r="E142" s="87"/>
      <c r="F142" s="87"/>
      <c r="G142" s="28"/>
      <c r="H142" s="28"/>
      <c r="I142" s="28"/>
      <c r="J142" s="28"/>
      <c r="K142" s="28"/>
      <c r="L142" s="29"/>
    </row>
    <row r="143" spans="1:14" s="30" customFormat="1" ht="56.25">
      <c r="A143" s="26"/>
      <c r="B143" s="27"/>
      <c r="C143" s="18" t="s">
        <v>128</v>
      </c>
      <c r="D143" s="44" t="s">
        <v>129</v>
      </c>
      <c r="E143" s="87">
        <v>1806000</v>
      </c>
      <c r="F143" s="87">
        <v>1806000</v>
      </c>
      <c r="G143" s="28"/>
      <c r="H143" s="28"/>
      <c r="I143" s="28"/>
      <c r="J143" s="28"/>
      <c r="K143" s="28"/>
      <c r="L143" s="29"/>
    </row>
    <row r="144" spans="1:14" s="30" customFormat="1" ht="20.25">
      <c r="A144" s="26" t="e">
        <f>#REF!+1</f>
        <v>#REF!</v>
      </c>
      <c r="B144" s="27"/>
      <c r="C144" s="47"/>
      <c r="D144" s="48" t="s">
        <v>132</v>
      </c>
      <c r="E144" s="90">
        <f>E88+E91+E103+E106+E109+E114+E117+E121+E131+E135+E140+E141+E142+E143</f>
        <v>136745108.09</v>
      </c>
      <c r="F144" s="90">
        <f>F88+F91+F103+F106+F109+F114+F117+F121+F131+F135+F140+F141+F142+F143</f>
        <v>59580389.770000011</v>
      </c>
      <c r="G144" s="28">
        <v>11204020.699999999</v>
      </c>
      <c r="H144" s="28">
        <v>4927817.0199999996</v>
      </c>
      <c r="I144" s="28">
        <v>2491179.92</v>
      </c>
      <c r="J144" s="28">
        <v>841863935.37</v>
      </c>
      <c r="K144" s="28">
        <v>844018788.07000005</v>
      </c>
      <c r="L144" s="29">
        <v>269231324.81999999</v>
      </c>
      <c r="M144" s="37"/>
      <c r="N144" s="37"/>
    </row>
    <row r="145" spans="1:13" s="30" customFormat="1" ht="20.25">
      <c r="A145" s="26"/>
      <c r="B145" s="26"/>
      <c r="C145" s="56"/>
      <c r="D145" s="57" t="s">
        <v>156</v>
      </c>
      <c r="E145" s="97">
        <f>E144+E86</f>
        <v>944719788.51000011</v>
      </c>
      <c r="F145" s="97">
        <f>F144+F86</f>
        <v>624373352.59000003</v>
      </c>
      <c r="M145" s="37"/>
    </row>
    <row r="146" spans="1:13" s="30" customFormat="1" ht="18.75">
      <c r="C146" s="58"/>
      <c r="D146" s="58"/>
      <c r="E146" s="59"/>
      <c r="F146" s="58"/>
    </row>
    <row r="147" spans="1:13" s="60" customFormat="1" ht="22.5" customHeight="1">
      <c r="C147" s="112" t="s">
        <v>182</v>
      </c>
      <c r="D147" s="112"/>
      <c r="E147" s="113" t="s">
        <v>157</v>
      </c>
      <c r="F147" s="113"/>
    </row>
  </sheetData>
  <sheetProtection selectLockedCells="1" selectUnlockedCells="1"/>
  <mergeCells count="4">
    <mergeCell ref="C6:F6"/>
    <mergeCell ref="E7:F7"/>
    <mergeCell ref="C147:D147"/>
    <mergeCell ref="E147:F147"/>
  </mergeCells>
  <phoneticPr fontId="0" type="noConversion"/>
  <pageMargins left="1.1811023622047245" right="0.39370078740157483" top="0.39370078740157483" bottom="0.39370078740157483" header="0.51181102362204722" footer="0.51181102362204722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Z2M_2E_401</vt:lpstr>
      <vt:lpstr>Data</vt:lpstr>
      <vt:lpstr>Z2M_2E_401!Заголовки_для_печати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Лера Админовна</dc:creator>
  <cp:lastModifiedBy>admin</cp:lastModifiedBy>
  <cp:lastPrinted>2021-10-07T07:21:29Z</cp:lastPrinted>
  <dcterms:created xsi:type="dcterms:W3CDTF">2021-10-27T13:41:39Z</dcterms:created>
  <dcterms:modified xsi:type="dcterms:W3CDTF">2021-10-27T13:41:39Z</dcterms:modified>
</cp:coreProperties>
</file>