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0"/>
  </bookViews>
  <sheets>
    <sheet name="КЕКВ" sheetId="1" r:id="rId1"/>
    <sheet name="КТКВ" sheetId="2" r:id="rId2"/>
  </sheets>
  <definedNames/>
  <calcPr fullCalcOnLoad="1"/>
</workbook>
</file>

<file path=xl/sharedStrings.xml><?xml version="1.0" encoding="utf-8"?>
<sst xmlns="http://schemas.openxmlformats.org/spreadsheetml/2006/main" count="81" uniqueCount="78">
  <si>
    <t>Освіта</t>
  </si>
  <si>
    <t>Культура і мистецтво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</si>
  <si>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</si>
  <si>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</si>
  <si>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</si>
  <si>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</si>
  <si>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</si>
  <si>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</si>
  <si>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РАЗОМ</t>
  </si>
  <si>
    <t>тис.грн.</t>
  </si>
  <si>
    <t>тис. грн.</t>
  </si>
  <si>
    <t>Видатки на відрядження</t>
  </si>
  <si>
    <t>Оплата послуг (крім комунальних)</t>
  </si>
  <si>
    <t>Код економічної класифікації видатків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</si>
  <si>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</si>
  <si>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</si>
  <si>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</si>
  <si>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</si>
  <si>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</si>
  <si>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</si>
  <si>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</si>
  <si>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</si>
  <si>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</si>
  <si>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</si>
  <si>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</si>
  <si>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</si>
  <si>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</si>
  <si>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</si>
  <si>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Порівняльний аналіз виконання видаткової частини міського бюжету м. Павлоград</t>
  </si>
  <si>
    <t>за економічною класифікацією видатків</t>
  </si>
  <si>
    <t xml:space="preserve">Всього </t>
  </si>
  <si>
    <t>Виплата пенсій і допомоги</t>
  </si>
  <si>
    <t>Соціальне забезпечення</t>
  </si>
  <si>
    <t>Виплата стипендій</t>
  </si>
  <si>
    <t>за тимчасовою програмною класифікацією видатків та кредитування місцевих бюджетів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</si>
  <si>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</si>
  <si>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</si>
  <si>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</si>
  <si>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КТКВКМБ</t>
  </si>
  <si>
    <t>Назва коду ТПКВКМБ</t>
  </si>
  <si>
    <t>спеціальний фонд</t>
  </si>
  <si>
    <t>Державне управління</t>
  </si>
  <si>
    <t>0100</t>
  </si>
  <si>
    <t>Будівництво</t>
  </si>
  <si>
    <t>7400</t>
  </si>
  <si>
    <t>Капітальні видатки</t>
  </si>
  <si>
    <t>Придбання  обладнання і предметів довгострокового користування</t>
  </si>
  <si>
    <t>Капітальне будівництво (придбання) інших об"єктів</t>
  </si>
  <si>
    <t>Капітальний ремонт житлового фонду (приміщень)</t>
  </si>
  <si>
    <t>Капітальний ремонт інших об"єктів</t>
  </si>
  <si>
    <t>Реконструкція та реставрація</t>
  </si>
  <si>
    <t>Капітальні трансферти підприємствам (установам, організаціям)</t>
  </si>
  <si>
    <t>Капітальні трансферти населенню</t>
  </si>
  <si>
    <t>Відсоток виконання до річного плану, %</t>
  </si>
  <si>
    <t>7300</t>
  </si>
  <si>
    <t>Транспорт та транспортна інфраструктура, дорожнє господарство</t>
  </si>
  <si>
    <t>7600</t>
  </si>
  <si>
    <t xml:space="preserve">Інші програми та заходи, пов`язані з економічною діяльністю </t>
  </si>
  <si>
    <t>8300</t>
  </si>
  <si>
    <t>Охорона навколишнього природного серидовища</t>
  </si>
  <si>
    <t>8400</t>
  </si>
  <si>
    <t>Засоби масової інформації</t>
  </si>
  <si>
    <t>8200</t>
  </si>
  <si>
    <t xml:space="preserve">Громадський порядок та безпека </t>
  </si>
  <si>
    <t>9000</t>
  </si>
  <si>
    <t>Інші субвенції з місцевого бюджету</t>
  </si>
  <si>
    <t>Виконано за  9 місяців  2020 року</t>
  </si>
  <si>
    <t>Капітальні трансфертиорганам державного управління інших рівнів</t>
  </si>
  <si>
    <t>Виконано за 9 місяців 2020 року</t>
  </si>
  <si>
    <t>за 9 місяців 2020-2021 років</t>
  </si>
  <si>
    <t>Уточнений план на  2021 рік</t>
  </si>
  <si>
    <t>Виконано за  9 місяців  2021 року</t>
  </si>
  <si>
    <t>Відхилення видатків за  9 місяців 2021 року  до видатків за  9місяців  2020 року</t>
  </si>
  <si>
    <t>Капітальне будівництво (придбання) житла</t>
  </si>
  <si>
    <t>за 9 місяців 2020-2021років</t>
  </si>
  <si>
    <t>Уточнений план на   2021 рік</t>
  </si>
  <si>
    <t>Виконано за 9 місяців 2021 року</t>
  </si>
  <si>
    <t>Відхилення видатків за 9 мфсяців 2021 року  до видатків за  9 місяців 2020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</si>
</sst>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0"/>
    <numFmt numFmtId="184" formatCode="0.00000"/>
    <numFmt numFmtId="185" formatCode="_-* #,##0.0\ _г_р_н_._-;\-* #,##0.0\ _г_р_н_._-;_-* &quot;-&quot;??\ _г_р_н_._-;_-@_-"/>
    <numFmt numFmtId="186" formatCode="_-* #,##0.0\ _г_р_н_._-;\-* #,##0.0\ _г_р_н_._-;_-* &quot;-&quot;?\ _г_р_н_._-;_-@_-"/>
    <numFmt numFmtId="187" formatCode="0.00000000"/>
    <numFmt numFmtId="188" formatCode="0.0000000"/>
    <numFmt numFmtId="189" formatCode="#,##0.0"/>
    <numFmt numFmtId="190" formatCode="#,##0.0;\-#,##0.0"/>
    <numFmt numFmtId="191" formatCode="#,##0.00;\-#,##0.00"/>
  </numFmts>
  <fonts count="47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2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2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180" fontId="2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180" fontId="7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justify"/>
    </xf>
    <xf numFmtId="180" fontId="2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90" fontId="46" fillId="34" borderId="11" xfId="0" applyNumberFormat="1" applyFont="1" applyFill="1" applyBorder="1" applyAlignment="1">
      <alignment horizontal="center" vertical="center" wrapText="1"/>
    </xf>
    <xf numFmtId="191" fontId="46" fillId="34" borderId="11" xfId="0" applyNumberFormat="1" applyFont="1" applyFill="1" applyBorder="1" applyAlignment="1">
      <alignment horizontal="center" vertical="center" wrapText="1"/>
    </xf>
    <xf numFmtId="190" fontId="46" fillId="0" borderId="11" xfId="0" applyNumberFormat="1" applyFont="1" applyFill="1" applyBorder="1" applyAlignment="1">
      <alignment horizontal="center" vertical="center" wrapText="1"/>
    </xf>
    <xf numFmtId="191" fontId="46" fillId="0" borderId="11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80" fontId="8" fillId="34" borderId="10" xfId="0" applyNumberFormat="1" applyFont="1" applyFill="1" applyBorder="1" applyAlignment="1">
      <alignment horizontal="center" vertical="top" wrapText="1"/>
    </xf>
    <xf numFmtId="180" fontId="8" fillId="34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top" wrapText="1"/>
    </xf>
    <xf numFmtId="1" fontId="8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85" zoomScaleNormal="85" zoomScalePageLayoutView="0" workbookViewId="0" topLeftCell="B29">
      <selection activeCell="J32" sqref="J32"/>
    </sheetView>
  </sheetViews>
  <sheetFormatPr defaultColWidth="9.00390625" defaultRowHeight="12.75"/>
  <cols>
    <col min="1" max="1" width="9.125" style="0" hidden="1" customWidth="1"/>
    <col min="2" max="2" width="14.75390625" style="0" customWidth="1"/>
    <col min="3" max="3" width="52.875" style="0" customWidth="1"/>
    <col min="4" max="4" width="16.25390625" style="22" customWidth="1"/>
    <col min="5" max="5" width="19.00390625" style="0" customWidth="1"/>
    <col min="6" max="6" width="16.25390625" style="0" customWidth="1"/>
    <col min="7" max="7" width="13.875" style="0" customWidth="1"/>
    <col min="8" max="8" width="25.625" style="0" customWidth="1"/>
  </cols>
  <sheetData>
    <row r="1" spans="2:8" ht="20.25">
      <c r="B1" s="5"/>
      <c r="C1" s="5"/>
      <c r="D1" s="21"/>
      <c r="E1" s="5"/>
      <c r="F1" s="5"/>
      <c r="G1" s="5"/>
      <c r="H1" s="29">
        <v>5</v>
      </c>
    </row>
    <row r="2" spans="2:8" ht="18.75">
      <c r="B2" s="57" t="s">
        <v>28</v>
      </c>
      <c r="C2" s="57"/>
      <c r="D2" s="57"/>
      <c r="E2" s="57"/>
      <c r="F2" s="57"/>
      <c r="G2" s="57"/>
      <c r="H2" s="57"/>
    </row>
    <row r="3" spans="2:8" ht="18.75">
      <c r="B3" s="57" t="s">
        <v>29</v>
      </c>
      <c r="C3" s="57"/>
      <c r="D3" s="57"/>
      <c r="E3" s="57"/>
      <c r="F3" s="57"/>
      <c r="G3" s="57"/>
      <c r="H3" s="57"/>
    </row>
    <row r="4" spans="2:8" ht="18.75">
      <c r="B4" s="57" t="s">
        <v>69</v>
      </c>
      <c r="C4" s="57"/>
      <c r="D4" s="57"/>
      <c r="E4" s="57"/>
      <c r="F4" s="57"/>
      <c r="G4" s="57"/>
      <c r="H4" s="57"/>
    </row>
    <row r="5" spans="2:8" ht="18.75">
      <c r="B5" s="57" t="s">
        <v>40</v>
      </c>
      <c r="C5" s="57"/>
      <c r="D5" s="57"/>
      <c r="E5" s="57"/>
      <c r="F5" s="57"/>
      <c r="G5" s="57"/>
      <c r="H5" s="57"/>
    </row>
    <row r="6" spans="2:8" ht="18.75">
      <c r="B6" s="5"/>
      <c r="C6" s="5"/>
      <c r="D6" s="21"/>
      <c r="E6" s="5"/>
      <c r="F6" s="5"/>
      <c r="G6" s="5"/>
      <c r="H6" s="18" t="s">
        <v>9</v>
      </c>
    </row>
    <row r="7" spans="2:8" s="4" customFormat="1" ht="84" customHeight="1">
      <c r="B7" s="9" t="s">
        <v>13</v>
      </c>
      <c r="C7" s="13" t="s">
        <v>27</v>
      </c>
      <c r="D7" s="9" t="s">
        <v>66</v>
      </c>
      <c r="E7" s="19" t="s">
        <v>70</v>
      </c>
      <c r="F7" s="9" t="s">
        <v>71</v>
      </c>
      <c r="G7" s="9" t="s">
        <v>53</v>
      </c>
      <c r="H7" s="9" t="s">
        <v>72</v>
      </c>
    </row>
    <row r="8" spans="2:8" ht="26.25">
      <c r="B8" s="11">
        <v>2111</v>
      </c>
      <c r="C8" s="10" t="s">
        <v>2</v>
      </c>
      <c r="D8" s="15">
        <v>1229.00018</v>
      </c>
      <c r="E8" s="49">
        <v>3117.2862</v>
      </c>
      <c r="F8" s="50">
        <v>1337.47464</v>
      </c>
      <c r="G8" s="12">
        <f aca="true" t="shared" si="0" ref="G8:G41">F8/E8*100</f>
        <v>42.905096105708864</v>
      </c>
      <c r="H8" s="12">
        <f>F8-D8</f>
        <v>108.47445999999991</v>
      </c>
    </row>
    <row r="9" spans="2:8" ht="26.25">
      <c r="B9" s="11">
        <v>2120</v>
      </c>
      <c r="C9" s="10" t="s">
        <v>14</v>
      </c>
      <c r="D9" s="15">
        <v>332.81243</v>
      </c>
      <c r="E9" s="50">
        <v>707.87095</v>
      </c>
      <c r="F9" s="50">
        <v>329.52254</v>
      </c>
      <c r="G9" s="12">
        <f t="shared" si="0"/>
        <v>46.55121671541967</v>
      </c>
      <c r="H9" s="12">
        <f aca="true" t="shared" si="1" ref="H9:H41">F9-D9</f>
        <v>-3.289890000000014</v>
      </c>
    </row>
    <row r="10" spans="2:8" ht="20.25">
      <c r="B10" s="11">
        <v>2200</v>
      </c>
      <c r="C10" s="10" t="s">
        <v>15</v>
      </c>
      <c r="D10" s="20">
        <f>D11+D12+D13+D14+D15+D16+D22</f>
        <v>6998.8828</v>
      </c>
      <c r="E10" s="20">
        <f>E11+E12+E13+E14+E15+E16+E22</f>
        <v>15247.549060000001</v>
      </c>
      <c r="F10" s="20">
        <f>F11+F12+F13+F14+F15+F16+F22</f>
        <v>7752.425369999999</v>
      </c>
      <c r="G10" s="12">
        <f t="shared" si="0"/>
        <v>50.84374767048625</v>
      </c>
      <c r="H10" s="12">
        <f t="shared" si="1"/>
        <v>753.5425699999987</v>
      </c>
    </row>
    <row r="11" spans="2:8" ht="40.5">
      <c r="B11" s="16">
        <v>2210</v>
      </c>
      <c r="C11" s="17" t="s">
        <v>3</v>
      </c>
      <c r="D11" s="15">
        <f>1863.29884</f>
        <v>1863.29884</v>
      </c>
      <c r="E11" s="50">
        <v>2656.30587</v>
      </c>
      <c r="F11" s="50">
        <v>1887.11553</v>
      </c>
      <c r="G11" s="12">
        <f t="shared" si="0"/>
        <v>71.04285509108182</v>
      </c>
      <c r="H11" s="44">
        <f t="shared" si="1"/>
        <v>23.816690000000108</v>
      </c>
    </row>
    <row r="12" spans="2:8" ht="40.5">
      <c r="B12" s="16">
        <v>2220</v>
      </c>
      <c r="C12" s="17" t="s">
        <v>16</v>
      </c>
      <c r="D12" s="15">
        <v>99.47126</v>
      </c>
      <c r="E12" s="50">
        <v>79.4755</v>
      </c>
      <c r="F12" s="50">
        <v>75.31047</v>
      </c>
      <c r="G12" s="12">
        <f t="shared" si="0"/>
        <v>94.7593535114595</v>
      </c>
      <c r="H12" s="12">
        <f t="shared" si="1"/>
        <v>-24.160790000000006</v>
      </c>
    </row>
    <row r="13" spans="2:8" ht="26.25">
      <c r="B13" s="16">
        <v>2230</v>
      </c>
      <c r="C13" s="17" t="s">
        <v>4</v>
      </c>
      <c r="D13" s="15">
        <v>2541.78316</v>
      </c>
      <c r="E13" s="50">
        <v>8999.10066</v>
      </c>
      <c r="F13" s="50">
        <v>4745.8914</v>
      </c>
      <c r="G13" s="12">
        <f t="shared" si="0"/>
        <v>52.73739653891148</v>
      </c>
      <c r="H13" s="12">
        <f t="shared" si="1"/>
        <v>2204.1082400000005</v>
      </c>
    </row>
    <row r="14" spans="2:8" ht="26.25">
      <c r="B14" s="16">
        <v>2240</v>
      </c>
      <c r="C14" s="17" t="s">
        <v>12</v>
      </c>
      <c r="D14" s="15">
        <f>2173.43257</f>
        <v>2173.43257</v>
      </c>
      <c r="E14" s="50">
        <v>2034.14474</v>
      </c>
      <c r="F14" s="50">
        <v>847.39456</v>
      </c>
      <c r="G14" s="12">
        <f t="shared" si="0"/>
        <v>41.65851836089107</v>
      </c>
      <c r="H14" s="12">
        <f t="shared" si="1"/>
        <v>-1326.03801</v>
      </c>
    </row>
    <row r="15" spans="2:9" s="8" customFormat="1" ht="22.5" customHeight="1">
      <c r="B15" s="16">
        <v>2250</v>
      </c>
      <c r="C15" s="17" t="s">
        <v>11</v>
      </c>
      <c r="D15" s="15">
        <f>17.65855</f>
        <v>17.65855</v>
      </c>
      <c r="E15" s="50">
        <v>49.824</v>
      </c>
      <c r="F15" s="50">
        <v>16.387</v>
      </c>
      <c r="G15" s="12">
        <f t="shared" si="0"/>
        <v>32.88977199743096</v>
      </c>
      <c r="H15" s="12">
        <f t="shared" si="1"/>
        <v>-1.2715500000000013</v>
      </c>
      <c r="I15"/>
    </row>
    <row r="16" spans="2:8" ht="40.5">
      <c r="B16" s="11">
        <v>2270</v>
      </c>
      <c r="C16" s="10" t="s">
        <v>17</v>
      </c>
      <c r="D16" s="20">
        <f>D17+D18+D19+D20+D21</f>
        <v>286.21042</v>
      </c>
      <c r="E16" s="20">
        <f>E17+E18+E19+E20+E21</f>
        <v>497.40429</v>
      </c>
      <c r="F16" s="20">
        <f>F17+F18+F19+F20+F21</f>
        <v>147.54541</v>
      </c>
      <c r="G16" s="12">
        <f t="shared" si="0"/>
        <v>29.663075483325645</v>
      </c>
      <c r="H16" s="12">
        <f t="shared" si="1"/>
        <v>-138.66501</v>
      </c>
    </row>
    <row r="17" spans="2:8" ht="26.25">
      <c r="B17" s="16">
        <v>2271</v>
      </c>
      <c r="C17" s="17" t="s">
        <v>5</v>
      </c>
      <c r="D17" s="15">
        <v>61.54237</v>
      </c>
      <c r="E17" s="51">
        <v>99.79078</v>
      </c>
      <c r="F17" s="51">
        <v>10.6808</v>
      </c>
      <c r="G17" s="12">
        <f t="shared" si="0"/>
        <v>10.703193220856676</v>
      </c>
      <c r="H17" s="12">
        <f t="shared" si="1"/>
        <v>-50.86157</v>
      </c>
    </row>
    <row r="18" spans="2:8" ht="40.5">
      <c r="B18" s="16">
        <v>2272</v>
      </c>
      <c r="C18" s="17" t="s">
        <v>18</v>
      </c>
      <c r="D18" s="15">
        <f>14.81627</f>
        <v>14.81627</v>
      </c>
      <c r="E18" s="51">
        <v>12.42095</v>
      </c>
      <c r="F18" s="51">
        <v>5.67275</v>
      </c>
      <c r="G18" s="44">
        <f t="shared" si="0"/>
        <v>45.67082228009935</v>
      </c>
      <c r="H18" s="12">
        <f t="shared" si="1"/>
        <v>-9.143519999999999</v>
      </c>
    </row>
    <row r="19" spans="2:8" ht="26.25">
      <c r="B19" s="16">
        <v>2273</v>
      </c>
      <c r="C19" s="17" t="s">
        <v>6</v>
      </c>
      <c r="D19" s="15">
        <v>84.34615</v>
      </c>
      <c r="E19" s="51">
        <v>364.47679</v>
      </c>
      <c r="F19" s="51">
        <v>129.82253</v>
      </c>
      <c r="G19" s="44">
        <f t="shared" si="0"/>
        <v>35.61887438703573</v>
      </c>
      <c r="H19" s="12">
        <f t="shared" si="1"/>
        <v>45.476380000000006</v>
      </c>
    </row>
    <row r="20" spans="2:8" ht="26.25">
      <c r="B20" s="16">
        <v>2274</v>
      </c>
      <c r="C20" s="17" t="s">
        <v>7</v>
      </c>
      <c r="D20" s="15">
        <v>10.12563</v>
      </c>
      <c r="E20" s="51">
        <v>16.403</v>
      </c>
      <c r="F20" s="52">
        <v>1.36933</v>
      </c>
      <c r="G20" s="12">
        <f t="shared" si="0"/>
        <v>8.348046089130037</v>
      </c>
      <c r="H20" s="12">
        <f t="shared" si="1"/>
        <v>-8.7563</v>
      </c>
    </row>
    <row r="21" spans="2:8" ht="26.25">
      <c r="B21" s="16">
        <v>2275</v>
      </c>
      <c r="C21" s="17" t="s">
        <v>19</v>
      </c>
      <c r="D21" s="15">
        <v>115.38</v>
      </c>
      <c r="E21" s="51">
        <v>4.31277</v>
      </c>
      <c r="F21" s="52"/>
      <c r="G21" s="12">
        <f t="shared" si="0"/>
        <v>0</v>
      </c>
      <c r="H21" s="12">
        <f t="shared" si="1"/>
        <v>-115.38</v>
      </c>
    </row>
    <row r="22" spans="2:8" ht="63" customHeight="1">
      <c r="B22" s="11">
        <v>2280</v>
      </c>
      <c r="C22" s="10" t="s">
        <v>20</v>
      </c>
      <c r="D22" s="47">
        <f>17.028</f>
        <v>17.028</v>
      </c>
      <c r="E22" s="53">
        <v>931.294</v>
      </c>
      <c r="F22" s="54">
        <v>32.781</v>
      </c>
      <c r="G22" s="12">
        <f t="shared" si="0"/>
        <v>3.5199410712406607</v>
      </c>
      <c r="H22" s="12">
        <f t="shared" si="1"/>
        <v>15.753</v>
      </c>
    </row>
    <row r="23" spans="2:8" ht="20.25">
      <c r="B23" s="11">
        <v>2600</v>
      </c>
      <c r="C23" s="10" t="s">
        <v>21</v>
      </c>
      <c r="D23" s="20">
        <f>D24+D25</f>
        <v>99.71177</v>
      </c>
      <c r="E23" s="20">
        <f>E24+E25</f>
        <v>126.7</v>
      </c>
      <c r="F23" s="20">
        <f>F24+F25</f>
        <v>0</v>
      </c>
      <c r="G23" s="12">
        <f t="shared" si="0"/>
        <v>0</v>
      </c>
      <c r="H23" s="12">
        <f t="shared" si="1"/>
        <v>-99.71177</v>
      </c>
    </row>
    <row r="24" spans="2:10" ht="60.75">
      <c r="B24" s="16">
        <v>2610</v>
      </c>
      <c r="C24" s="17" t="s">
        <v>22</v>
      </c>
      <c r="D24" s="15">
        <v>99.71177</v>
      </c>
      <c r="E24" s="55">
        <v>126.7</v>
      </c>
      <c r="F24" s="50"/>
      <c r="G24" s="12">
        <f t="shared" si="0"/>
        <v>0</v>
      </c>
      <c r="H24" s="12">
        <f t="shared" si="1"/>
        <v>-99.71177</v>
      </c>
      <c r="J24" s="24"/>
    </row>
    <row r="25" spans="2:8" ht="49.5" customHeight="1" hidden="1">
      <c r="B25" s="16">
        <v>2620</v>
      </c>
      <c r="C25" s="17" t="s">
        <v>25</v>
      </c>
      <c r="D25" s="15"/>
      <c r="E25" s="15"/>
      <c r="F25" s="15"/>
      <c r="G25" s="12" t="e">
        <f t="shared" si="0"/>
        <v>#DIV/0!</v>
      </c>
      <c r="H25" s="12">
        <f t="shared" si="1"/>
        <v>0</v>
      </c>
    </row>
    <row r="26" spans="2:8" ht="25.5" customHeight="1">
      <c r="B26" s="11">
        <v>2700</v>
      </c>
      <c r="C26" s="10" t="s">
        <v>32</v>
      </c>
      <c r="D26" s="20">
        <f>D27+D28+D29</f>
        <v>97.21998</v>
      </c>
      <c r="E26" s="48">
        <f>E27+E28+E29</f>
        <v>120.06125</v>
      </c>
      <c r="F26" s="20">
        <f>F27+F28+F29</f>
        <v>26.06</v>
      </c>
      <c r="G26" s="12">
        <f t="shared" si="0"/>
        <v>21.705587772907577</v>
      </c>
      <c r="H26" s="12">
        <f t="shared" si="1"/>
        <v>-71.15998</v>
      </c>
    </row>
    <row r="27" spans="2:8" ht="21" customHeight="1" hidden="1">
      <c r="B27" s="16">
        <v>2710</v>
      </c>
      <c r="C27" s="17" t="s">
        <v>31</v>
      </c>
      <c r="D27" s="15"/>
      <c r="E27" s="15"/>
      <c r="F27" s="15"/>
      <c r="G27" s="12" t="e">
        <f t="shared" si="0"/>
        <v>#DIV/0!</v>
      </c>
      <c r="H27" s="12">
        <f t="shared" si="1"/>
        <v>0</v>
      </c>
    </row>
    <row r="28" spans="2:8" ht="21" customHeight="1" hidden="1">
      <c r="B28" s="16">
        <v>2720</v>
      </c>
      <c r="C28" s="17" t="s">
        <v>33</v>
      </c>
      <c r="D28" s="15"/>
      <c r="E28" s="15"/>
      <c r="F28" s="15"/>
      <c r="G28" s="12" t="e">
        <f t="shared" si="0"/>
        <v>#DIV/0!</v>
      </c>
      <c r="H28" s="12">
        <f t="shared" si="1"/>
        <v>0</v>
      </c>
    </row>
    <row r="29" spans="2:8" ht="26.25">
      <c r="B29" s="16">
        <v>2730</v>
      </c>
      <c r="C29" s="17" t="s">
        <v>23</v>
      </c>
      <c r="D29" s="15">
        <v>97.21998</v>
      </c>
      <c r="E29" s="50">
        <v>120.06125</v>
      </c>
      <c r="F29" s="50">
        <v>26.06</v>
      </c>
      <c r="G29" s="12">
        <f t="shared" si="0"/>
        <v>21.705587772907577</v>
      </c>
      <c r="H29" s="12">
        <f t="shared" si="1"/>
        <v>-71.15998</v>
      </c>
    </row>
    <row r="30" spans="2:8" ht="21" customHeight="1">
      <c r="B30" s="11">
        <v>2800</v>
      </c>
      <c r="C30" s="10" t="s">
        <v>24</v>
      </c>
      <c r="D30" s="15">
        <v>173.38404</v>
      </c>
      <c r="E30" s="50">
        <v>206.16957</v>
      </c>
      <c r="F30" s="50">
        <v>192.86742</v>
      </c>
      <c r="G30" s="12">
        <f t="shared" si="0"/>
        <v>93.54795666499184</v>
      </c>
      <c r="H30" s="12">
        <f t="shared" si="1"/>
        <v>19.48338000000001</v>
      </c>
    </row>
    <row r="31" spans="2:8" ht="21" customHeight="1">
      <c r="B31" s="11">
        <v>3000</v>
      </c>
      <c r="C31" s="10" t="s">
        <v>45</v>
      </c>
      <c r="D31" s="20">
        <f>SUM(D32:D40)</f>
        <v>52192.980149999996</v>
      </c>
      <c r="E31" s="20">
        <f>SUM(E32:E40)</f>
        <v>117219.47106</v>
      </c>
      <c r="F31" s="20">
        <f>SUM(F32:F40)</f>
        <v>49942.0398</v>
      </c>
      <c r="G31" s="12">
        <f t="shared" si="0"/>
        <v>42.605583652938215</v>
      </c>
      <c r="H31" s="44">
        <f t="shared" si="1"/>
        <v>-2250.940349999997</v>
      </c>
    </row>
    <row r="32" spans="2:10" ht="45.75" customHeight="1">
      <c r="B32" s="16">
        <v>3110</v>
      </c>
      <c r="C32" s="17" t="s">
        <v>46</v>
      </c>
      <c r="D32" s="47">
        <f>4414.7566+5994.2018</f>
        <v>10408.9584</v>
      </c>
      <c r="E32" s="50">
        <v>13665.18311</v>
      </c>
      <c r="F32" s="50">
        <v>12499.35218</v>
      </c>
      <c r="G32" s="12">
        <f t="shared" si="0"/>
        <v>91.4686036724465</v>
      </c>
      <c r="H32" s="12">
        <f t="shared" si="1"/>
        <v>2090.3937800000003</v>
      </c>
      <c r="J32" s="24"/>
    </row>
    <row r="33" spans="2:8" ht="45.75" customHeight="1">
      <c r="B33" s="16">
        <v>3121</v>
      </c>
      <c r="C33" s="37" t="s">
        <v>73</v>
      </c>
      <c r="D33" s="47"/>
      <c r="E33" s="50">
        <v>5156</v>
      </c>
      <c r="F33" s="50"/>
      <c r="G33" s="12">
        <f t="shared" si="0"/>
        <v>0</v>
      </c>
      <c r="H33" s="12">
        <f t="shared" si="1"/>
        <v>0</v>
      </c>
    </row>
    <row r="34" spans="2:8" ht="42" customHeight="1">
      <c r="B34" s="16">
        <v>3122</v>
      </c>
      <c r="C34" s="17" t="s">
        <v>47</v>
      </c>
      <c r="D34" s="15">
        <f>2098.66248</f>
        <v>2098.66248</v>
      </c>
      <c r="E34" s="56">
        <v>2008.485</v>
      </c>
      <c r="F34" s="50">
        <v>62.985</v>
      </c>
      <c r="G34" s="12">
        <f t="shared" si="0"/>
        <v>3.135945750154968</v>
      </c>
      <c r="H34" s="12">
        <f t="shared" si="1"/>
        <v>-2035.67748</v>
      </c>
    </row>
    <row r="35" spans="2:8" ht="43.5" customHeight="1">
      <c r="B35" s="16">
        <v>3131</v>
      </c>
      <c r="C35" s="17" t="s">
        <v>48</v>
      </c>
      <c r="D35" s="15">
        <f>1850.80909</f>
        <v>1850.80909</v>
      </c>
      <c r="E35" s="56">
        <v>4809.35801</v>
      </c>
      <c r="F35" s="50">
        <v>390.95554</v>
      </c>
      <c r="G35" s="12">
        <f t="shared" si="0"/>
        <v>8.129058788867331</v>
      </c>
      <c r="H35" s="12">
        <f t="shared" si="1"/>
        <v>-1459.85355</v>
      </c>
    </row>
    <row r="36" spans="2:8" ht="21" customHeight="1">
      <c r="B36" s="16">
        <v>3132</v>
      </c>
      <c r="C36" s="17" t="s">
        <v>49</v>
      </c>
      <c r="D36" s="15">
        <f>5828.41987+254.94391</f>
        <v>6083.36378</v>
      </c>
      <c r="E36" s="50">
        <v>29456.58306</v>
      </c>
      <c r="F36" s="50">
        <v>15479.9703</v>
      </c>
      <c r="G36" s="12">
        <f t="shared" si="0"/>
        <v>52.551819294413434</v>
      </c>
      <c r="H36" s="12">
        <f t="shared" si="1"/>
        <v>9396.606520000001</v>
      </c>
    </row>
    <row r="37" spans="2:8" ht="21" customHeight="1">
      <c r="B37" s="16">
        <v>3140</v>
      </c>
      <c r="C37" s="17" t="s">
        <v>50</v>
      </c>
      <c r="D37" s="15">
        <f>6814.59045</f>
        <v>6814.59045</v>
      </c>
      <c r="E37" s="50">
        <v>34548.00473</v>
      </c>
      <c r="F37" s="50">
        <v>2509.72335</v>
      </c>
      <c r="G37" s="12">
        <f t="shared" si="0"/>
        <v>7.264452374642246</v>
      </c>
      <c r="H37" s="12">
        <f t="shared" si="1"/>
        <v>-4304.8670999999995</v>
      </c>
    </row>
    <row r="38" spans="2:8" ht="45" customHeight="1">
      <c r="B38" s="16">
        <v>3210</v>
      </c>
      <c r="C38" s="17" t="s">
        <v>51</v>
      </c>
      <c r="D38" s="15">
        <f>27332.44181-6249.14571</f>
        <v>21083.2961</v>
      </c>
      <c r="E38" s="50">
        <v>25242.4699</v>
      </c>
      <c r="F38" s="50">
        <v>17193.05343</v>
      </c>
      <c r="G38" s="12">
        <f t="shared" si="0"/>
        <v>68.11161307951089</v>
      </c>
      <c r="H38" s="12">
        <f t="shared" si="1"/>
        <v>-3890.2426699999996</v>
      </c>
    </row>
    <row r="39" spans="2:8" ht="49.5" customHeight="1">
      <c r="B39" s="16">
        <v>3220</v>
      </c>
      <c r="C39" s="17" t="s">
        <v>67</v>
      </c>
      <c r="D39" s="15">
        <v>2500</v>
      </c>
      <c r="E39" s="50">
        <v>1806</v>
      </c>
      <c r="F39" s="50">
        <v>1806</v>
      </c>
      <c r="G39" s="44">
        <f t="shared" si="0"/>
        <v>100</v>
      </c>
      <c r="H39" s="44">
        <f t="shared" si="1"/>
        <v>-694</v>
      </c>
    </row>
    <row r="40" spans="2:8" ht="31.5" customHeight="1">
      <c r="B40" s="41">
        <v>3240</v>
      </c>
      <c r="C40" s="17" t="s">
        <v>52</v>
      </c>
      <c r="D40" s="15">
        <v>1353.29985</v>
      </c>
      <c r="E40" s="50">
        <v>527.38725</v>
      </c>
      <c r="F40" s="50"/>
      <c r="G40" s="44">
        <f t="shared" si="0"/>
        <v>0</v>
      </c>
      <c r="H40" s="12">
        <f t="shared" si="1"/>
        <v>-1353.29985</v>
      </c>
    </row>
    <row r="41" spans="2:8" ht="19.5" customHeight="1">
      <c r="B41" s="11"/>
      <c r="C41" s="10" t="s">
        <v>8</v>
      </c>
      <c r="D41" s="48">
        <f>D8+D9+D10+D23+D26+D30+D31</f>
        <v>61123.99135</v>
      </c>
      <c r="E41" s="20">
        <f>E8+E9+E10+E23+E26+E30+E31</f>
        <v>136745.10809</v>
      </c>
      <c r="F41" s="20">
        <f>F8+F9+F10+F23+F26+F30+F31</f>
        <v>59580.389769999994</v>
      </c>
      <c r="G41" s="12">
        <f t="shared" si="0"/>
        <v>43.57039941113406</v>
      </c>
      <c r="H41" s="12">
        <f t="shared" si="1"/>
        <v>-1543.6015800000023</v>
      </c>
    </row>
    <row r="42" spans="2:8" ht="12.75">
      <c r="B42" s="1"/>
      <c r="C42" s="1"/>
      <c r="D42" s="23"/>
      <c r="E42" s="2"/>
      <c r="F42" s="2"/>
      <c r="G42" s="2"/>
      <c r="H42" s="1"/>
    </row>
    <row r="43" spans="4:8" ht="12.75">
      <c r="D43" s="25"/>
      <c r="E43" s="25"/>
      <c r="F43" s="25"/>
      <c r="G43" s="25"/>
      <c r="H43" s="25"/>
    </row>
    <row r="46" spans="4:8" ht="12.75">
      <c r="D46" s="25"/>
      <c r="F46" s="24"/>
      <c r="H46" s="24"/>
    </row>
  </sheetData>
  <sheetProtection/>
  <mergeCells count="4">
    <mergeCell ref="B3:H3"/>
    <mergeCell ref="B2:H2"/>
    <mergeCell ref="B4:H4"/>
    <mergeCell ref="B5:H5"/>
  </mergeCells>
  <printOptions/>
  <pageMargins left="0.5905511811023623" right="0" top="0.1968503937007874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3">
      <selection activeCell="F20" sqref="F20"/>
    </sheetView>
  </sheetViews>
  <sheetFormatPr defaultColWidth="9.00390625" defaultRowHeight="12.75"/>
  <cols>
    <col min="1" max="1" width="12.875" style="26" customWidth="1"/>
    <col min="2" max="2" width="41.00390625" style="0" customWidth="1"/>
    <col min="3" max="3" width="15.125" style="22" customWidth="1"/>
    <col min="4" max="4" width="15.75390625" style="22" customWidth="1"/>
    <col min="5" max="5" width="15.375" style="0" customWidth="1"/>
    <col min="6" max="6" width="14.375" style="0" customWidth="1"/>
    <col min="7" max="7" width="17.00390625" style="0" customWidth="1"/>
  </cols>
  <sheetData>
    <row r="1" spans="2:7" ht="18.75">
      <c r="B1" s="5"/>
      <c r="C1" s="21"/>
      <c r="D1" s="21"/>
      <c r="E1" s="5"/>
      <c r="F1" s="5"/>
      <c r="G1" s="7">
        <v>4</v>
      </c>
    </row>
    <row r="2" spans="2:7" ht="18.75">
      <c r="B2" s="27" t="s">
        <v>28</v>
      </c>
      <c r="C2" s="27"/>
      <c r="D2" s="27"/>
      <c r="E2" s="27"/>
      <c r="F2" s="27"/>
      <c r="G2" s="27"/>
    </row>
    <row r="3" spans="2:7" ht="18.75">
      <c r="B3" s="27" t="s">
        <v>34</v>
      </c>
      <c r="C3" s="27"/>
      <c r="D3" s="27"/>
      <c r="E3" s="27"/>
      <c r="F3" s="27"/>
      <c r="G3" s="27"/>
    </row>
    <row r="4" spans="1:7" ht="18.75">
      <c r="A4" s="57" t="s">
        <v>74</v>
      </c>
      <c r="B4" s="57"/>
      <c r="C4" s="57"/>
      <c r="D4" s="57"/>
      <c r="E4" s="57"/>
      <c r="F4" s="57"/>
      <c r="G4" s="57"/>
    </row>
    <row r="5" spans="1:7" ht="18.75">
      <c r="A5" s="57" t="s">
        <v>40</v>
      </c>
      <c r="B5" s="57"/>
      <c r="C5" s="57"/>
      <c r="D5" s="57"/>
      <c r="E5" s="57"/>
      <c r="F5" s="57"/>
      <c r="G5" s="57"/>
    </row>
    <row r="6" spans="2:7" ht="18.75">
      <c r="B6" s="5"/>
      <c r="C6" s="21"/>
      <c r="D6" s="21"/>
      <c r="E6" s="5"/>
      <c r="F6" s="5"/>
      <c r="G6" s="7" t="s">
        <v>10</v>
      </c>
    </row>
    <row r="7" spans="1:7" s="3" customFormat="1" ht="126.75" customHeight="1">
      <c r="A7" s="39" t="s">
        <v>38</v>
      </c>
      <c r="B7" s="39" t="s">
        <v>39</v>
      </c>
      <c r="C7" s="39" t="s">
        <v>68</v>
      </c>
      <c r="D7" s="40" t="s">
        <v>75</v>
      </c>
      <c r="E7" s="39" t="s">
        <v>76</v>
      </c>
      <c r="F7" s="39" t="s">
        <v>53</v>
      </c>
      <c r="G7" s="39" t="s">
        <v>77</v>
      </c>
    </row>
    <row r="8" spans="1:7" ht="24" customHeight="1">
      <c r="A8" s="33" t="s">
        <v>42</v>
      </c>
      <c r="B8" s="17" t="s">
        <v>41</v>
      </c>
      <c r="C8" s="34">
        <v>659.1235</v>
      </c>
      <c r="D8" s="15">
        <v>1070.78664</v>
      </c>
      <c r="E8" s="34">
        <v>938.89127</v>
      </c>
      <c r="F8" s="14">
        <f>E8/D8*100</f>
        <v>87.6823855404098</v>
      </c>
      <c r="G8" s="14">
        <f>E8-C8</f>
        <v>279.7677699999999</v>
      </c>
    </row>
    <row r="9" spans="1:7" ht="20.25" customHeight="1">
      <c r="A9" s="16">
        <v>1000</v>
      </c>
      <c r="B9" s="17" t="s">
        <v>0</v>
      </c>
      <c r="C9" s="34">
        <v>8783.79004</v>
      </c>
      <c r="D9" s="15">
        <v>24632.57894</v>
      </c>
      <c r="E9" s="34">
        <v>12191.6381</v>
      </c>
      <c r="F9" s="14">
        <f>E9/D9*100</f>
        <v>49.49395729004411</v>
      </c>
      <c r="G9" s="14">
        <f aca="true" t="shared" si="0" ref="G9:G22">E9-C9</f>
        <v>3407.8480600000003</v>
      </c>
    </row>
    <row r="10" spans="1:7" ht="20.25">
      <c r="A10" s="16">
        <v>2000</v>
      </c>
      <c r="B10" s="17" t="s">
        <v>35</v>
      </c>
      <c r="C10" s="34">
        <v>5994.2018</v>
      </c>
      <c r="D10" s="15">
        <v>100</v>
      </c>
      <c r="E10" s="34">
        <v>100</v>
      </c>
      <c r="F10" s="14">
        <f>E10/D10*100</f>
        <v>100</v>
      </c>
      <c r="G10" s="14">
        <f t="shared" si="0"/>
        <v>-5894.2018</v>
      </c>
    </row>
    <row r="11" spans="1:7" ht="39" customHeight="1">
      <c r="A11" s="16">
        <v>3000</v>
      </c>
      <c r="B11" s="17" t="s">
        <v>36</v>
      </c>
      <c r="C11" s="34">
        <v>1691.70683</v>
      </c>
      <c r="D11" s="15">
        <v>110.48274</v>
      </c>
      <c r="E11" s="34">
        <v>78.53906</v>
      </c>
      <c r="F11" s="14">
        <f>E11/D11*100</f>
        <v>71.0871761507725</v>
      </c>
      <c r="G11" s="14">
        <f t="shared" si="0"/>
        <v>-1613.16777</v>
      </c>
    </row>
    <row r="12" spans="1:7" ht="39" customHeight="1">
      <c r="A12" s="16">
        <v>4000</v>
      </c>
      <c r="B12" s="17" t="s">
        <v>1</v>
      </c>
      <c r="C12" s="34">
        <v>781.64181</v>
      </c>
      <c r="D12" s="15">
        <v>681.14318</v>
      </c>
      <c r="E12" s="34">
        <v>316.24556</v>
      </c>
      <c r="F12" s="14">
        <f>E12/D12*100</f>
        <v>46.42864661729418</v>
      </c>
      <c r="G12" s="14">
        <f t="shared" si="0"/>
        <v>-465.39624999999995</v>
      </c>
    </row>
    <row r="13" spans="1:7" ht="21.75" customHeight="1">
      <c r="A13" s="16">
        <v>5000</v>
      </c>
      <c r="B13" s="17" t="s">
        <v>26</v>
      </c>
      <c r="C13" s="34">
        <v>632.88864</v>
      </c>
      <c r="D13" s="15">
        <v>10070.81343</v>
      </c>
      <c r="E13" s="34">
        <v>8624.48183</v>
      </c>
      <c r="F13" s="14">
        <f aca="true" t="shared" si="1" ref="F13:F22">E13/D13*100</f>
        <v>85.63838353224264</v>
      </c>
      <c r="G13" s="43">
        <f t="shared" si="0"/>
        <v>7991.5931900000005</v>
      </c>
    </row>
    <row r="14" spans="1:7" ht="45.75" customHeight="1">
      <c r="A14" s="16">
        <v>6000</v>
      </c>
      <c r="B14" s="17" t="s">
        <v>37</v>
      </c>
      <c r="C14" s="34">
        <v>2453.06586</v>
      </c>
      <c r="D14" s="34">
        <v>7031.53325</v>
      </c>
      <c r="E14" s="34">
        <v>919.9456</v>
      </c>
      <c r="F14" s="14">
        <f t="shared" si="1"/>
        <v>13.083143708379676</v>
      </c>
      <c r="G14" s="14">
        <f t="shared" si="0"/>
        <v>-1533.1202600000001</v>
      </c>
    </row>
    <row r="15" spans="1:7" s="30" customFormat="1" ht="27" customHeight="1">
      <c r="A15" s="35" t="s">
        <v>54</v>
      </c>
      <c r="B15" s="36" t="s">
        <v>43</v>
      </c>
      <c r="C15" s="34">
        <v>9176.86964</v>
      </c>
      <c r="D15" s="58">
        <v>33547.69523</v>
      </c>
      <c r="E15" s="58">
        <v>11270.69612</v>
      </c>
      <c r="F15" s="14">
        <f t="shared" si="1"/>
        <v>33.596037053303114</v>
      </c>
      <c r="G15" s="14">
        <f t="shared" si="0"/>
        <v>2093.8264799999997</v>
      </c>
    </row>
    <row r="16" spans="1:7" s="30" customFormat="1" ht="45.75" customHeight="1">
      <c r="A16" s="35" t="s">
        <v>44</v>
      </c>
      <c r="B16" s="36" t="s">
        <v>55</v>
      </c>
      <c r="C16" s="34">
        <v>5237.57905</v>
      </c>
      <c r="D16" s="58">
        <v>36372.531</v>
      </c>
      <c r="E16" s="61">
        <v>5097.0025</v>
      </c>
      <c r="F16" s="14">
        <f t="shared" si="1"/>
        <v>14.013329179649334</v>
      </c>
      <c r="G16" s="14">
        <f t="shared" si="0"/>
        <v>-140.57655000000068</v>
      </c>
    </row>
    <row r="17" spans="1:7" s="30" customFormat="1" ht="60.75">
      <c r="A17" s="35" t="s">
        <v>56</v>
      </c>
      <c r="B17" s="36" t="s">
        <v>57</v>
      </c>
      <c r="C17" s="34">
        <v>22581.53823</v>
      </c>
      <c r="D17" s="59">
        <v>20161.32067</v>
      </c>
      <c r="E17" s="59">
        <v>17582.41703</v>
      </c>
      <c r="F17" s="14">
        <f t="shared" si="1"/>
        <v>87.20865719953851</v>
      </c>
      <c r="G17" s="14">
        <f t="shared" si="0"/>
        <v>-4999.121199999998</v>
      </c>
    </row>
    <row r="18" spans="1:7" s="30" customFormat="1" ht="40.5">
      <c r="A18" s="35" t="s">
        <v>62</v>
      </c>
      <c r="B18" s="36" t="s">
        <v>63</v>
      </c>
      <c r="C18" s="15">
        <v>49.467</v>
      </c>
      <c r="D18" s="59">
        <v>116</v>
      </c>
      <c r="E18" s="62">
        <v>116</v>
      </c>
      <c r="F18" s="14">
        <f t="shared" si="1"/>
        <v>100</v>
      </c>
      <c r="G18" s="14">
        <f t="shared" si="0"/>
        <v>66.533</v>
      </c>
    </row>
    <row r="19" spans="1:7" s="30" customFormat="1" ht="40.5">
      <c r="A19" s="35" t="s">
        <v>58</v>
      </c>
      <c r="B19" s="36" t="s">
        <v>59</v>
      </c>
      <c r="C19" s="15">
        <v>450.52795</v>
      </c>
      <c r="D19" s="60">
        <v>1044.22301</v>
      </c>
      <c r="E19" s="60">
        <v>538.5327</v>
      </c>
      <c r="F19" s="43">
        <f t="shared" si="1"/>
        <v>51.57257547887208</v>
      </c>
      <c r="G19" s="14">
        <f t="shared" si="0"/>
        <v>88.00475</v>
      </c>
    </row>
    <row r="20" spans="1:7" s="30" customFormat="1" ht="20.25">
      <c r="A20" s="35" t="s">
        <v>60</v>
      </c>
      <c r="B20" s="36" t="s">
        <v>61</v>
      </c>
      <c r="C20" s="34">
        <v>131.591</v>
      </c>
      <c r="D20" s="34"/>
      <c r="E20" s="34"/>
      <c r="F20" s="43"/>
      <c r="G20" s="14">
        <f t="shared" si="0"/>
        <v>-131.591</v>
      </c>
    </row>
    <row r="21" spans="1:7" s="30" customFormat="1" ht="40.5">
      <c r="A21" s="32" t="s">
        <v>64</v>
      </c>
      <c r="B21" s="37" t="s">
        <v>65</v>
      </c>
      <c r="C21" s="46">
        <v>2500</v>
      </c>
      <c r="D21" s="46">
        <v>1806</v>
      </c>
      <c r="E21" s="46">
        <v>1806</v>
      </c>
      <c r="F21" s="43">
        <f>E21/D21*100</f>
        <v>100</v>
      </c>
      <c r="G21" s="14">
        <f t="shared" si="0"/>
        <v>-694</v>
      </c>
    </row>
    <row r="22" spans="1:7" ht="20.25">
      <c r="A22" s="10"/>
      <c r="B22" s="10" t="s">
        <v>30</v>
      </c>
      <c r="C22" s="45">
        <f>SUM(C8:C21)</f>
        <v>61123.99135</v>
      </c>
      <c r="D22" s="38">
        <f>SUM(D8:D21)</f>
        <v>136745.10809</v>
      </c>
      <c r="E22" s="38">
        <f>SUM(E8:E21)</f>
        <v>59580.38977</v>
      </c>
      <c r="F22" s="12">
        <f t="shared" si="1"/>
        <v>43.57039941113407</v>
      </c>
      <c r="G22" s="12">
        <f t="shared" si="0"/>
        <v>-1543.601579999995</v>
      </c>
    </row>
    <row r="23" spans="1:7" ht="18.75">
      <c r="A23" s="28"/>
      <c r="B23" s="6"/>
      <c r="C23" s="21"/>
      <c r="D23" s="31"/>
      <c r="E23" s="31"/>
      <c r="F23" s="5"/>
      <c r="G23" s="5"/>
    </row>
    <row r="24" spans="1:7" ht="18.75">
      <c r="A24" s="28"/>
      <c r="B24" s="5"/>
      <c r="C24" s="31"/>
      <c r="D24" s="31"/>
      <c r="E24" s="42"/>
      <c r="F24" s="5"/>
      <c r="G24" s="42"/>
    </row>
    <row r="25" spans="1:7" ht="18.75">
      <c r="A25" s="28"/>
      <c r="B25" s="5"/>
      <c r="C25" s="21"/>
      <c r="D25" s="21"/>
      <c r="E25" s="5"/>
      <c r="F25" s="5"/>
      <c r="G25" s="5"/>
    </row>
    <row r="26" spans="1:7" ht="18.75">
      <c r="A26" s="28"/>
      <c r="B26" s="5"/>
      <c r="C26" s="21"/>
      <c r="D26" s="21"/>
      <c r="E26" s="5"/>
      <c r="F26" s="5"/>
      <c r="G26" s="5"/>
    </row>
    <row r="27" spans="1:7" ht="18.75">
      <c r="A27" s="28"/>
      <c r="B27" s="5"/>
      <c r="C27" s="21"/>
      <c r="D27" s="21"/>
      <c r="E27" s="5"/>
      <c r="F27" s="5"/>
      <c r="G27" s="5"/>
    </row>
    <row r="28" spans="1:7" ht="18.75">
      <c r="A28" s="28"/>
      <c r="B28" s="5"/>
      <c r="C28" s="21"/>
      <c r="D28" s="21"/>
      <c r="E28" s="5"/>
      <c r="F28" s="5"/>
      <c r="G28" s="5"/>
    </row>
    <row r="29" spans="1:7" ht="18.75">
      <c r="A29" s="28"/>
      <c r="B29" s="5"/>
      <c r="C29" s="21"/>
      <c r="D29" s="21"/>
      <c r="E29" s="5"/>
      <c r="F29" s="5"/>
      <c r="G29" s="5"/>
    </row>
    <row r="30" spans="1:7" ht="18.75">
      <c r="A30" s="28"/>
      <c r="B30" s="5"/>
      <c r="C30" s="21"/>
      <c r="D30" s="21"/>
      <c r="E30" s="5"/>
      <c r="F30" s="5"/>
      <c r="G30" s="5"/>
    </row>
    <row r="31" spans="1:7" ht="18.75">
      <c r="A31" s="28"/>
      <c r="B31" s="5"/>
      <c r="C31" s="21"/>
      <c r="D31" s="21"/>
      <c r="E31" s="5"/>
      <c r="F31" s="5"/>
      <c r="G31" s="5"/>
    </row>
    <row r="32" spans="1:7" ht="18.75">
      <c r="A32" s="28"/>
      <c r="B32" s="5"/>
      <c r="C32" s="21"/>
      <c r="D32" s="21"/>
      <c r="E32" s="5"/>
      <c r="F32" s="5"/>
      <c r="G32" s="5"/>
    </row>
    <row r="33" spans="1:7" ht="18.75">
      <c r="A33" s="28"/>
      <c r="B33" s="5"/>
      <c r="C33" s="21"/>
      <c r="D33" s="21"/>
      <c r="E33" s="5"/>
      <c r="F33" s="5"/>
      <c r="G33" s="5"/>
    </row>
    <row r="34" spans="1:7" ht="18.75">
      <c r="A34" s="28"/>
      <c r="B34" s="5"/>
      <c r="C34" s="21"/>
      <c r="D34" s="21"/>
      <c r="E34" s="5"/>
      <c r="F34" s="5"/>
      <c r="G34" s="5"/>
    </row>
    <row r="35" spans="1:7" ht="18.75">
      <c r="A35" s="28"/>
      <c r="B35" s="5"/>
      <c r="C35" s="21"/>
      <c r="D35" s="21"/>
      <c r="E35" s="5"/>
      <c r="F35" s="5"/>
      <c r="G35" s="5"/>
    </row>
    <row r="36" spans="1:7" ht="18.75">
      <c r="A36" s="28"/>
      <c r="B36" s="5"/>
      <c r="C36" s="21"/>
      <c r="D36" s="21"/>
      <c r="E36" s="5"/>
      <c r="F36" s="5"/>
      <c r="G36" s="5"/>
    </row>
    <row r="37" spans="1:7" ht="18.75">
      <c r="A37" s="28"/>
      <c r="B37" s="5"/>
      <c r="C37" s="21"/>
      <c r="D37" s="21"/>
      <c r="E37" s="5"/>
      <c r="F37" s="5"/>
      <c r="G37" s="5"/>
    </row>
    <row r="38" spans="1:7" ht="18.75">
      <c r="A38" s="28"/>
      <c r="B38" s="5"/>
      <c r="C38" s="21"/>
      <c r="D38" s="21"/>
      <c r="E38" s="5"/>
      <c r="F38" s="5"/>
      <c r="G38" s="5"/>
    </row>
    <row r="39" spans="1:7" ht="18.75">
      <c r="A39" s="28"/>
      <c r="B39" s="5"/>
      <c r="C39" s="21"/>
      <c r="D39" s="21"/>
      <c r="E39" s="5"/>
      <c r="F39" s="5"/>
      <c r="G39" s="5"/>
    </row>
    <row r="40" spans="1:7" ht="18.75">
      <c r="A40" s="28"/>
      <c r="B40" s="5"/>
      <c r="C40" s="21"/>
      <c r="D40" s="21"/>
      <c r="E40" s="5"/>
      <c r="F40" s="5"/>
      <c r="G40" s="5"/>
    </row>
    <row r="41" ht="18.75">
      <c r="A41" s="28"/>
    </row>
    <row r="42" ht="18.75">
      <c r="A42" s="28"/>
    </row>
    <row r="43" ht="18.75">
      <c r="A43" s="28"/>
    </row>
  </sheetData>
  <sheetProtection/>
  <mergeCells count="2">
    <mergeCell ref="A4:G4"/>
    <mergeCell ref="A5:G5"/>
  </mergeCells>
  <printOptions/>
  <pageMargins left="0.5905511811023623" right="0" top="0.1968503937007874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user</cp:lastModifiedBy>
  <cp:lastPrinted>2021-10-06T10:55:55Z</cp:lastPrinted>
  <dcterms:created xsi:type="dcterms:W3CDTF">2003-04-14T04:34:14Z</dcterms:created>
  <dcterms:modified xsi:type="dcterms:W3CDTF">2021-10-06T10:57:18Z</dcterms:modified>
  <cp:category/>
  <cp:version/>
  <cp:contentType/>
  <cp:contentStatus/>
</cp:coreProperties>
</file>