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800" windowWidth="15480" windowHeight="6228" activeTab="0"/>
  </bookViews>
  <sheets>
    <sheet name="молодь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<sst xmlns="http://schemas.openxmlformats.org/spreadsheetml/2006/main" count="58" uniqueCount="29">
  <si>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</si>
  <si>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</si>
  <si>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</si>
  <si>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</si>
  <si>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</si>
  <si>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</si>
  <si>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</si>
  <si>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</si>
  <si>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</si>
  <si>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</si>
  <si>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</si>
  <si>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</si>
  <si>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</si>
  <si>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</si>
  <si>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</si>
  <si>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</si>
  <si>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Відхилення 2021 року до  2020 року</t>
  </si>
  <si>
    <t>Оплата праці і нарахування на заробітну плату</t>
  </si>
  <si>
    <t>2200</t>
  </si>
  <si>
    <t>Використання товарів і послуг</t>
  </si>
  <si>
    <t>* створений з 01.04.2020 року</t>
  </si>
  <si>
    <t>тис. грн</t>
  </si>
  <si>
    <t>Оплата інших енергоносіїв та інших комунальних послуг</t>
  </si>
  <si>
    <t>Окремі заходи по реалізації програм</t>
  </si>
  <si>
    <t xml:space="preserve">виконання видатків за 9 місяців 2020-2021 років по утриманню Павлоградського міського центру соціальних служб </t>
  </si>
  <si>
    <t>9 місяців 2020 року</t>
  </si>
  <si>
    <t>9 місяців 2021 року</t>
  </si>
  <si>
    <t xml:space="preserve">виконання видатків за 9 місяців 2020-2021 років по утриманню Центру надання соціально-психологічної допомоги </t>
  </si>
  <si>
    <t>9 місяців 2020 року*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</si>
</sst>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,##0.0"/>
    <numFmt numFmtId="190" formatCode="#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8" fillId="0" borderId="6" applyNumberFormat="0" applyFill="0" applyAlignment="0" applyProtection="0"/>
    <xf numFmtId="0" fontId="13" fillId="0" borderId="7" applyNumberFormat="0" applyFill="0" applyAlignment="0" applyProtection="0"/>
    <xf numFmtId="0" fontId="33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20" borderId="1" applyNumberFormat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35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0" fontId="27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20" borderId="2" applyNumberFormat="0" applyAlignment="0" applyProtection="0"/>
    <xf numFmtId="0" fontId="19" fillId="0" borderId="6" applyNumberFormat="0" applyFill="0" applyAlignment="0" applyProtection="0"/>
    <xf numFmtId="0" fontId="34" fillId="22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8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/>
    </xf>
    <xf numFmtId="184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18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84" fontId="22" fillId="0" borderId="0" xfId="0" applyNumberFormat="1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 wrapText="1"/>
    </xf>
    <xf numFmtId="0" fontId="22" fillId="0" borderId="10" xfId="123" applyFont="1" applyBorder="1" applyAlignment="1">
      <alignment vertical="center" wrapText="1"/>
      <protection/>
    </xf>
    <xf numFmtId="189" fontId="23" fillId="0" borderId="10" xfId="0" applyNumberFormat="1" applyFont="1" applyBorder="1" applyAlignment="1">
      <alignment horizontal="center" vertical="center"/>
    </xf>
    <xf numFmtId="189" fontId="22" fillId="0" borderId="10" xfId="123" applyNumberFormat="1" applyFont="1" applyBorder="1" applyAlignment="1">
      <alignment horizontal="center" vertical="center"/>
      <protection/>
    </xf>
    <xf numFmtId="3" fontId="22" fillId="0" borderId="10" xfId="123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7" fontId="22" fillId="0" borderId="10" xfId="0" applyNumberFormat="1" applyFont="1" applyBorder="1" applyAlignment="1">
      <alignment horizontal="center" vertical="center" wrapText="1"/>
    </xf>
    <xf numFmtId="189" fontId="22" fillId="0" borderId="10" xfId="123" applyNumberFormat="1" applyFont="1" applyBorder="1" applyAlignment="1">
      <alignment horizontal="center"/>
      <protection/>
    </xf>
    <xf numFmtId="184" fontId="4" fillId="0" borderId="10" xfId="123" applyNumberFormat="1" applyFont="1" applyBorder="1" applyAlignment="1">
      <alignment horizontal="center"/>
      <protection/>
    </xf>
    <xf numFmtId="184" fontId="4" fillId="0" borderId="10" xfId="123" applyNumberFormat="1" applyFont="1" applyBorder="1" applyAlignment="1">
      <alignment horizontal="center" vertical="center"/>
      <protection/>
    </xf>
    <xf numFmtId="1" fontId="4" fillId="0" borderId="10" xfId="123" applyNumberFormat="1" applyFont="1" applyBorder="1" applyAlignment="1">
      <alignment horizontal="center" vertical="center"/>
      <protection/>
    </xf>
    <xf numFmtId="2" fontId="4" fillId="0" borderId="0" xfId="123" applyNumberFormat="1" applyFont="1" applyAlignment="1">
      <alignment horizontal="center" vertical="center"/>
      <protection/>
    </xf>
    <xf numFmtId="189" fontId="4" fillId="0" borderId="10" xfId="123" applyNumberFormat="1" applyFont="1" applyBorder="1" applyAlignment="1">
      <alignment horizontal="center" vertical="center"/>
      <protection/>
    </xf>
    <xf numFmtId="189" fontId="4" fillId="0" borderId="10" xfId="123" applyNumberFormat="1" applyFont="1" applyBorder="1" applyAlignment="1">
      <alignment horizontal="center"/>
      <protection/>
    </xf>
    <xf numFmtId="3" fontId="4" fillId="0" borderId="10" xfId="123" applyNumberFormat="1" applyFont="1" applyBorder="1" applyAlignment="1">
      <alignment horizontal="center" vertical="center"/>
      <protection/>
    </xf>
    <xf numFmtId="3" fontId="4" fillId="0" borderId="10" xfId="123" applyNumberFormat="1" applyFont="1" applyBorder="1" applyAlignment="1">
      <alignment horizontal="center"/>
      <protection/>
    </xf>
    <xf numFmtId="3" fontId="22" fillId="0" borderId="10" xfId="123" applyNumberFormat="1" applyFont="1" applyBorder="1" applyAlignment="1">
      <alignment horizontal="center"/>
      <protection/>
    </xf>
    <xf numFmtId="184" fontId="24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4" fillId="0" borderId="10" xfId="123" applyNumberFormat="1" applyFont="1" applyBorder="1" applyAlignment="1">
      <alignment horizont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justify" vertical="center"/>
    </xf>
    <xf numFmtId="0" fontId="24" fillId="0" borderId="0" xfId="0" applyFont="1" applyAlignment="1">
      <alignment horizontal="justify" vertical="center"/>
    </xf>
  </cellXfs>
  <cellStyles count="129">
    <cellStyle name="Normal" xfId="0"/>
    <cellStyle name="20% - Акцент1" xfId="15"/>
    <cellStyle name="20% — акцент1" xfId="16"/>
    <cellStyle name="20% - Акцент1_молодь" xfId="17"/>
    <cellStyle name="20% - Акцент2" xfId="18"/>
    <cellStyle name="20% — акцент2" xfId="19"/>
    <cellStyle name="20% - Акцент2_молодь" xfId="20"/>
    <cellStyle name="20% - Акцент3" xfId="21"/>
    <cellStyle name="20% — акцент3" xfId="22"/>
    <cellStyle name="20% - Акцент3_молодь" xfId="23"/>
    <cellStyle name="20% - Акцент4" xfId="24"/>
    <cellStyle name="20% — акцент4" xfId="25"/>
    <cellStyle name="20% - Акцент4_молодь" xfId="26"/>
    <cellStyle name="20% - Акцент5" xfId="27"/>
    <cellStyle name="20% — акцент5" xfId="28"/>
    <cellStyle name="20% - Акцент5_молодь" xfId="29"/>
    <cellStyle name="20% - Акцент6" xfId="30"/>
    <cellStyle name="20% — акцент6" xfId="31"/>
    <cellStyle name="20% - Акцент6_молодь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молодь" xfId="41"/>
    <cellStyle name="40% - Акцент2" xfId="42"/>
    <cellStyle name="40% — акцент2" xfId="43"/>
    <cellStyle name="40% - Акцент2_молодь" xfId="44"/>
    <cellStyle name="40% - Акцент3" xfId="45"/>
    <cellStyle name="40% — акцент3" xfId="46"/>
    <cellStyle name="40% - Акцент3_молодь" xfId="47"/>
    <cellStyle name="40% - Акцент4" xfId="48"/>
    <cellStyle name="40% — акцент4" xfId="49"/>
    <cellStyle name="40% - Акцент4_молодь" xfId="50"/>
    <cellStyle name="40% - Акцент5" xfId="51"/>
    <cellStyle name="40% — акцент5" xfId="52"/>
    <cellStyle name="40% - Акцент5_молодь" xfId="53"/>
    <cellStyle name="40% - Акцент6" xfId="54"/>
    <cellStyle name="40% — акцент6" xfId="55"/>
    <cellStyle name="40% - Акцент6_молодь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1_молодь" xfId="65"/>
    <cellStyle name="60% - Акцент2" xfId="66"/>
    <cellStyle name="60% — акцент2" xfId="67"/>
    <cellStyle name="60% - Акцент2_молодь" xfId="68"/>
    <cellStyle name="60% - Акцент3" xfId="69"/>
    <cellStyle name="60% — акцент3" xfId="70"/>
    <cellStyle name="60% - Акцент3_молодь" xfId="71"/>
    <cellStyle name="60% - Акцент4" xfId="72"/>
    <cellStyle name="60% — акцент4" xfId="73"/>
    <cellStyle name="60% - Акцент4_молодь" xfId="74"/>
    <cellStyle name="60% - Акцент5" xfId="75"/>
    <cellStyle name="60% — акцент5" xfId="76"/>
    <cellStyle name="60% - Акцент5_молодь" xfId="77"/>
    <cellStyle name="60% - Акцент6" xfId="78"/>
    <cellStyle name="60% — акцент6" xfId="79"/>
    <cellStyle name="60% - Акцент6_молодь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Доходи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Добре" xfId="107"/>
    <cellStyle name="Заголовок 1" xfId="108"/>
    <cellStyle name="Заголовок 2" xfId="109"/>
    <cellStyle name="Заголовок 3" xfId="110"/>
    <cellStyle name="Заголовок 4" xfId="111"/>
    <cellStyle name="Звичайний 2" xfId="112"/>
    <cellStyle name="Звичайний 3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_shabl_dod" xfId="123"/>
    <cellStyle name="Followed Hyperlink" xfId="124"/>
    <cellStyle name="Підсумок" xfId="125"/>
    <cellStyle name="Плохой" xfId="126"/>
    <cellStyle name="Поганий" xfId="127"/>
    <cellStyle name="Пояснение" xfId="128"/>
    <cellStyle name="Примечание" xfId="129"/>
    <cellStyle name="Примечание 2" xfId="130"/>
    <cellStyle name="Примітка" xfId="131"/>
    <cellStyle name="Percent" xfId="132"/>
    <cellStyle name="Результат" xfId="133"/>
    <cellStyle name="Связанная ячейка" xfId="134"/>
    <cellStyle name="Середній" xfId="135"/>
    <cellStyle name="Стиль 1" xfId="136"/>
    <cellStyle name="Текст попередження" xfId="137"/>
    <cellStyle name="Текст пояснення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75" zoomScaleSheetLayoutView="75" zoomScalePageLayoutView="0" workbookViewId="0" topLeftCell="A1">
      <selection activeCell="S28" sqref="S28"/>
    </sheetView>
  </sheetViews>
  <sheetFormatPr defaultColWidth="9.00390625" defaultRowHeight="12.75"/>
  <cols>
    <col min="1" max="1" width="12.125" style="1" customWidth="1"/>
    <col min="2" max="2" width="57.50390625" style="1" customWidth="1"/>
    <col min="3" max="3" width="14.125" style="1" customWidth="1"/>
    <col min="4" max="4" width="15.875" style="1" customWidth="1"/>
    <col min="5" max="5" width="13.50390625" style="1" customWidth="1"/>
    <col min="6" max="6" width="11.625" style="1" customWidth="1"/>
    <col min="7" max="7" width="16.50390625" style="1" customWidth="1"/>
    <col min="8" max="8" width="14.00390625" style="1" customWidth="1"/>
    <col min="9" max="9" width="25.625" style="1" customWidth="1"/>
    <col min="10" max="16384" width="9.125" style="1" customWidth="1"/>
  </cols>
  <sheetData>
    <row r="1" ht="21">
      <c r="I1" s="9">
        <v>9</v>
      </c>
    </row>
    <row r="2" spans="1:9" ht="23.2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</row>
    <row r="3" spans="1:9" ht="23.25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</row>
    <row r="4" spans="1:9" ht="21" customHeight="1">
      <c r="A4" s="3"/>
      <c r="B4" s="3"/>
      <c r="C4" s="3"/>
      <c r="D4" s="3"/>
      <c r="E4" s="3"/>
      <c r="F4" s="3"/>
      <c r="G4" s="3"/>
      <c r="H4" s="32" t="s">
        <v>21</v>
      </c>
      <c r="I4" s="32"/>
    </row>
    <row r="5" spans="1:9" s="8" customFormat="1" ht="18">
      <c r="A5" s="33" t="s">
        <v>0</v>
      </c>
      <c r="B5" s="33" t="s">
        <v>5</v>
      </c>
      <c r="C5" s="33" t="s">
        <v>25</v>
      </c>
      <c r="D5" s="33"/>
      <c r="E5" s="33"/>
      <c r="F5" s="33" t="s">
        <v>26</v>
      </c>
      <c r="G5" s="33"/>
      <c r="H5" s="33"/>
      <c r="I5" s="34" t="s">
        <v>16</v>
      </c>
    </row>
    <row r="6" spans="1:9" s="8" customFormat="1" ht="36">
      <c r="A6" s="33"/>
      <c r="B6" s="33"/>
      <c r="C6" s="11" t="s">
        <v>11</v>
      </c>
      <c r="D6" s="11" t="s">
        <v>12</v>
      </c>
      <c r="E6" s="12" t="s">
        <v>6</v>
      </c>
      <c r="F6" s="11" t="s">
        <v>11</v>
      </c>
      <c r="G6" s="11" t="s">
        <v>12</v>
      </c>
      <c r="H6" s="12" t="s">
        <v>6</v>
      </c>
      <c r="I6" s="34"/>
    </row>
    <row r="7" spans="1:9" s="8" customFormat="1" ht="34.5" customHeight="1">
      <c r="A7" s="17">
        <v>2100</v>
      </c>
      <c r="B7" s="20" t="s">
        <v>17</v>
      </c>
      <c r="C7" s="21">
        <f>C8+C9</f>
        <v>685.2360000000001</v>
      </c>
      <c r="D7" s="21">
        <f>D8+D9</f>
        <v>660.19947</v>
      </c>
      <c r="E7" s="19">
        <f>D7/C7*100</f>
        <v>96.34629091291174</v>
      </c>
      <c r="F7" s="21">
        <f>F8+F9</f>
        <v>894.5669800000001</v>
      </c>
      <c r="G7" s="21">
        <f>G8+G9</f>
        <v>819.8862899999999</v>
      </c>
      <c r="H7" s="19">
        <f aca="true" t="shared" si="0" ref="H7:H20">G7/F7*100</f>
        <v>91.65174976612705</v>
      </c>
      <c r="I7" s="19">
        <f aca="true" t="shared" si="1" ref="I7:I19">G7-D7</f>
        <v>159.6868199999999</v>
      </c>
    </row>
    <row r="8" spans="1:9" s="7" customFormat="1" ht="18">
      <c r="A8" s="10">
        <v>2111</v>
      </c>
      <c r="B8" s="13" t="s">
        <v>1</v>
      </c>
      <c r="C8" s="25">
        <v>556.089</v>
      </c>
      <c r="D8" s="25">
        <v>541.1422</v>
      </c>
      <c r="E8" s="14">
        <v>97.31215686697632</v>
      </c>
      <c r="F8" s="28">
        <v>725.9465</v>
      </c>
      <c r="G8" s="28">
        <v>670.74696</v>
      </c>
      <c r="H8" s="14">
        <f t="shared" si="0"/>
        <v>92.39619724043024</v>
      </c>
      <c r="I8" s="14">
        <f t="shared" si="1"/>
        <v>129.60475999999994</v>
      </c>
    </row>
    <row r="9" spans="1:9" s="7" customFormat="1" ht="18">
      <c r="A9" s="10">
        <v>2120</v>
      </c>
      <c r="B9" s="13" t="s">
        <v>14</v>
      </c>
      <c r="C9" s="25">
        <v>129.147</v>
      </c>
      <c r="D9" s="25">
        <v>119.05727</v>
      </c>
      <c r="E9" s="14">
        <v>92.18740659868213</v>
      </c>
      <c r="F9" s="36">
        <v>168.62048000000001</v>
      </c>
      <c r="G9" s="28">
        <v>149.13933</v>
      </c>
      <c r="H9" s="14">
        <f t="shared" si="0"/>
        <v>88.44674739391087</v>
      </c>
      <c r="I9" s="14">
        <f t="shared" si="1"/>
        <v>30.08206</v>
      </c>
    </row>
    <row r="10" spans="1:9" s="7" customFormat="1" ht="17.25">
      <c r="A10" s="22" t="s">
        <v>18</v>
      </c>
      <c r="B10" s="23" t="s">
        <v>19</v>
      </c>
      <c r="C10" s="19">
        <f>C11+C12+C13+C14</f>
        <v>38.209</v>
      </c>
      <c r="D10" s="19">
        <f>D11+D12+D13+D14</f>
        <v>22.04365</v>
      </c>
      <c r="E10" s="19">
        <f>D10/C10*100</f>
        <v>57.692297626213715</v>
      </c>
      <c r="F10" s="27">
        <f>F11+F12+F13+F14+F19</f>
        <v>45.263999999999996</v>
      </c>
      <c r="G10" s="27">
        <f>G11+G12+G13+G14+G19</f>
        <v>42.17228</v>
      </c>
      <c r="H10" s="19">
        <f t="shared" si="0"/>
        <v>93.1695828914811</v>
      </c>
      <c r="I10" s="19">
        <f>I11+I12+I13+I14</f>
        <v>20.12863</v>
      </c>
    </row>
    <row r="11" spans="1:9" s="2" customFormat="1" ht="21">
      <c r="A11" s="10">
        <v>2210</v>
      </c>
      <c r="B11" s="13" t="s">
        <v>15</v>
      </c>
      <c r="C11" s="25">
        <v>10.34</v>
      </c>
      <c r="D11" s="25">
        <v>8.702</v>
      </c>
      <c r="E11" s="14">
        <v>84.15860735009672</v>
      </c>
      <c r="F11" s="37">
        <v>26.92</v>
      </c>
      <c r="G11" s="38">
        <v>26.92</v>
      </c>
      <c r="H11" s="15">
        <f t="shared" si="0"/>
        <v>100</v>
      </c>
      <c r="I11" s="14">
        <f t="shared" si="1"/>
        <v>18.218000000000004</v>
      </c>
    </row>
    <row r="12" spans="1:9" s="7" customFormat="1" ht="21">
      <c r="A12" s="10">
        <v>2240</v>
      </c>
      <c r="B12" s="13" t="s">
        <v>10</v>
      </c>
      <c r="C12" s="25">
        <v>12.6</v>
      </c>
      <c r="D12" s="25">
        <v>3.6333200000000003</v>
      </c>
      <c r="E12" s="14">
        <v>28.83587301587302</v>
      </c>
      <c r="F12" s="37">
        <v>3.748</v>
      </c>
      <c r="G12" s="38">
        <v>2.11131</v>
      </c>
      <c r="H12" s="14">
        <f t="shared" si="0"/>
        <v>56.33164354322305</v>
      </c>
      <c r="I12" s="14">
        <f t="shared" si="1"/>
        <v>-1.5220100000000003</v>
      </c>
    </row>
    <row r="13" spans="1:9" s="7" customFormat="1" ht="21">
      <c r="A13" s="10">
        <v>2250</v>
      </c>
      <c r="B13" s="13" t="s">
        <v>2</v>
      </c>
      <c r="C13" s="25">
        <v>4.12</v>
      </c>
      <c r="D13" s="25">
        <v>0.85</v>
      </c>
      <c r="E13" s="14">
        <v>20.631067961165048</v>
      </c>
      <c r="F13" s="37">
        <v>1.144</v>
      </c>
      <c r="G13" s="39">
        <v>0</v>
      </c>
      <c r="H13" s="15">
        <f t="shared" si="0"/>
        <v>0</v>
      </c>
      <c r="I13" s="14">
        <f t="shared" si="1"/>
        <v>-0.85</v>
      </c>
    </row>
    <row r="14" spans="1:9" s="2" customFormat="1" ht="16.5" customHeight="1">
      <c r="A14" s="17">
        <v>2270</v>
      </c>
      <c r="B14" s="18" t="s">
        <v>8</v>
      </c>
      <c r="C14" s="19">
        <f>C15+C16+C17</f>
        <v>11.149000000000001</v>
      </c>
      <c r="D14" s="19">
        <f>D15+D16+D17</f>
        <v>8.85833</v>
      </c>
      <c r="E14" s="19">
        <f>D14/C14*100</f>
        <v>79.4540317517266</v>
      </c>
      <c r="F14" s="27">
        <f>F15+F16+F17+F18</f>
        <v>13.451999999999998</v>
      </c>
      <c r="G14" s="27">
        <f>G15+G16+G17+G18</f>
        <v>13.14097</v>
      </c>
      <c r="H14" s="19">
        <f t="shared" si="0"/>
        <v>97.68785310734465</v>
      </c>
      <c r="I14" s="19">
        <f t="shared" si="1"/>
        <v>4.282639999999999</v>
      </c>
    </row>
    <row r="15" spans="1:9" s="7" customFormat="1" ht="21">
      <c r="A15" s="10">
        <v>2271</v>
      </c>
      <c r="B15" s="13" t="s">
        <v>3</v>
      </c>
      <c r="C15" s="25">
        <v>6.241</v>
      </c>
      <c r="D15" s="25">
        <v>5.19658</v>
      </c>
      <c r="E15" s="14">
        <v>83.2651818618811</v>
      </c>
      <c r="F15" s="37">
        <v>8.433</v>
      </c>
      <c r="G15" s="38">
        <v>8.43219</v>
      </c>
      <c r="H15" s="15">
        <f t="shared" si="0"/>
        <v>99.99039487726789</v>
      </c>
      <c r="I15" s="14">
        <f t="shared" si="1"/>
        <v>3.2356100000000003</v>
      </c>
    </row>
    <row r="16" spans="1:9" s="7" customFormat="1" ht="21">
      <c r="A16" s="10">
        <v>2272</v>
      </c>
      <c r="B16" s="13" t="s">
        <v>9</v>
      </c>
      <c r="C16" s="35">
        <v>0.173</v>
      </c>
      <c r="D16" s="35">
        <v>0.16316</v>
      </c>
      <c r="E16" s="14">
        <v>94.3121387283237</v>
      </c>
      <c r="F16" s="37">
        <v>0.261</v>
      </c>
      <c r="G16" s="38">
        <v>0.2012</v>
      </c>
      <c r="H16" s="14">
        <f t="shared" si="0"/>
        <v>77.08812260536398</v>
      </c>
      <c r="I16" s="16">
        <f t="shared" si="1"/>
        <v>0.03803999999999999</v>
      </c>
    </row>
    <row r="17" spans="1:9" s="7" customFormat="1" ht="21">
      <c r="A17" s="10">
        <v>2273</v>
      </c>
      <c r="B17" s="13" t="s">
        <v>4</v>
      </c>
      <c r="C17" s="25">
        <v>4.735</v>
      </c>
      <c r="D17" s="25">
        <v>3.49859</v>
      </c>
      <c r="E17" s="14">
        <v>73.88785638859557</v>
      </c>
      <c r="F17" s="37">
        <v>4.63</v>
      </c>
      <c r="G17" s="38">
        <v>4.3805</v>
      </c>
      <c r="H17" s="14">
        <f t="shared" si="0"/>
        <v>94.61123110151188</v>
      </c>
      <c r="I17" s="14">
        <f t="shared" si="1"/>
        <v>0.8819099999999995</v>
      </c>
    </row>
    <row r="18" spans="1:9" s="7" customFormat="1" ht="36">
      <c r="A18" s="10">
        <v>2275</v>
      </c>
      <c r="B18" s="26" t="s">
        <v>22</v>
      </c>
      <c r="C18" s="14"/>
      <c r="D18" s="15"/>
      <c r="E18" s="14"/>
      <c r="F18" s="40">
        <v>0.128</v>
      </c>
      <c r="G18" s="40">
        <v>0.12708</v>
      </c>
      <c r="H18" s="14">
        <f t="shared" si="0"/>
        <v>99.28125</v>
      </c>
      <c r="I18" s="16">
        <f t="shared" si="1"/>
        <v>0.12708</v>
      </c>
    </row>
    <row r="19" spans="1:9" s="7" customFormat="1" ht="18" hidden="1">
      <c r="A19" s="10">
        <v>2282</v>
      </c>
      <c r="B19" s="26" t="s">
        <v>23</v>
      </c>
      <c r="C19" s="14"/>
      <c r="D19" s="15"/>
      <c r="E19" s="14"/>
      <c r="F19" s="28"/>
      <c r="G19" s="29"/>
      <c r="H19" s="15" t="e">
        <f t="shared" si="0"/>
        <v>#DIV/0!</v>
      </c>
      <c r="I19" s="15">
        <f t="shared" si="1"/>
        <v>0</v>
      </c>
    </row>
    <row r="20" spans="1:9" s="52" customFormat="1" ht="20.25">
      <c r="A20" s="50"/>
      <c r="B20" s="51" t="s">
        <v>13</v>
      </c>
      <c r="C20" s="47">
        <f>C8+C9+C11+C12+C13+C14</f>
        <v>723.4450000000002</v>
      </c>
      <c r="D20" s="47">
        <f>D8+D9+D11+D12+D13+D14</f>
        <v>682.2431200000001</v>
      </c>
      <c r="E20" s="47">
        <f>D20/C20%</f>
        <v>94.30476677563601</v>
      </c>
      <c r="F20" s="47">
        <f>F7+F10</f>
        <v>939.8309800000001</v>
      </c>
      <c r="G20" s="47">
        <f>G7+G10</f>
        <v>862.0585699999999</v>
      </c>
      <c r="H20" s="47">
        <f t="shared" si="0"/>
        <v>91.72485141956055</v>
      </c>
      <c r="I20" s="47">
        <f>I8+I9+I11+I12+I13+I14</f>
        <v>179.81544999999997</v>
      </c>
    </row>
    <row r="21" spans="1:9" s="7" customFormat="1" ht="15.75">
      <c r="A21" s="4"/>
      <c r="B21" s="5"/>
      <c r="C21" s="6"/>
      <c r="D21" s="6"/>
      <c r="E21" s="6"/>
      <c r="F21" s="6"/>
      <c r="G21" s="6"/>
      <c r="H21" s="6"/>
      <c r="I21" s="6"/>
    </row>
    <row r="22" spans="1:9" s="7" customFormat="1" ht="20.25">
      <c r="A22" s="30" t="s">
        <v>7</v>
      </c>
      <c r="B22" s="30"/>
      <c r="C22" s="30"/>
      <c r="D22" s="30"/>
      <c r="E22" s="30"/>
      <c r="F22" s="30"/>
      <c r="G22" s="30"/>
      <c r="H22" s="30"/>
      <c r="I22" s="30"/>
    </row>
    <row r="23" spans="1:9" s="7" customFormat="1" ht="20.25">
      <c r="A23" s="31" t="s">
        <v>27</v>
      </c>
      <c r="B23" s="31"/>
      <c r="C23" s="31"/>
      <c r="D23" s="31"/>
      <c r="E23" s="31"/>
      <c r="F23" s="31"/>
      <c r="G23" s="31"/>
      <c r="H23" s="31"/>
      <c r="I23" s="31"/>
    </row>
    <row r="24" spans="1:9" ht="21">
      <c r="A24" s="3"/>
      <c r="B24" s="3"/>
      <c r="C24" s="3"/>
      <c r="D24" s="3"/>
      <c r="E24" s="3"/>
      <c r="F24" s="3"/>
      <c r="G24" s="3"/>
      <c r="H24" s="32" t="s">
        <v>21</v>
      </c>
      <c r="I24" s="32"/>
    </row>
    <row r="25" spans="1:9" ht="18">
      <c r="A25" s="33" t="s">
        <v>0</v>
      </c>
      <c r="B25" s="33" t="s">
        <v>5</v>
      </c>
      <c r="C25" s="33" t="s">
        <v>28</v>
      </c>
      <c r="D25" s="33"/>
      <c r="E25" s="33"/>
      <c r="F25" s="33" t="s">
        <v>26</v>
      </c>
      <c r="G25" s="33"/>
      <c r="H25" s="33"/>
      <c r="I25" s="34" t="s">
        <v>16</v>
      </c>
    </row>
    <row r="26" spans="1:9" ht="36">
      <c r="A26" s="33"/>
      <c r="B26" s="33"/>
      <c r="C26" s="11" t="s">
        <v>11</v>
      </c>
      <c r="D26" s="11" t="s">
        <v>12</v>
      </c>
      <c r="E26" s="12" t="s">
        <v>6</v>
      </c>
      <c r="F26" s="11" t="s">
        <v>11</v>
      </c>
      <c r="G26" s="11" t="s">
        <v>12</v>
      </c>
      <c r="H26" s="12" t="s">
        <v>6</v>
      </c>
      <c r="I26" s="34"/>
    </row>
    <row r="27" spans="1:9" ht="37.5" customHeight="1">
      <c r="A27" s="17">
        <v>2100</v>
      </c>
      <c r="B27" s="20" t="s">
        <v>17</v>
      </c>
      <c r="C27" s="21">
        <f>C28+C29</f>
        <v>301.076</v>
      </c>
      <c r="D27" s="21">
        <f>D28+D29</f>
        <v>267.37122</v>
      </c>
      <c r="E27" s="19">
        <f>D27/C27*100</f>
        <v>88.80522525873864</v>
      </c>
      <c r="F27" s="46">
        <f>F28+F29</f>
        <v>561.687</v>
      </c>
      <c r="G27" s="46">
        <f>G28+G29</f>
        <v>554.62139</v>
      </c>
      <c r="H27" s="19">
        <f>G27/F27*100</f>
        <v>98.74207343235646</v>
      </c>
      <c r="I27" s="19">
        <f>G27-D27</f>
        <v>287.25017</v>
      </c>
    </row>
    <row r="28" spans="1:9" ht="21">
      <c r="A28" s="10">
        <v>2111</v>
      </c>
      <c r="B28" s="13" t="s">
        <v>1</v>
      </c>
      <c r="C28" s="41">
        <v>243.925</v>
      </c>
      <c r="D28" s="41">
        <v>216.43710000000002</v>
      </c>
      <c r="E28" s="14">
        <f>D28/C28*100</f>
        <v>88.73100338218714</v>
      </c>
      <c r="F28" s="37">
        <v>453.204</v>
      </c>
      <c r="G28" s="37">
        <v>446.28573</v>
      </c>
      <c r="H28" s="14">
        <f>G28/F28*100</f>
        <v>98.47347552095744</v>
      </c>
      <c r="I28" s="14">
        <f aca="true" t="shared" si="2" ref="I28:I39">G28-D28</f>
        <v>229.84862999999999</v>
      </c>
    </row>
    <row r="29" spans="1:9" ht="21">
      <c r="A29" s="10">
        <v>2120</v>
      </c>
      <c r="B29" s="13" t="s">
        <v>14</v>
      </c>
      <c r="C29" s="41">
        <v>57.151</v>
      </c>
      <c r="D29" s="42">
        <v>50.93412</v>
      </c>
      <c r="E29" s="14">
        <f>D29/C29*100</f>
        <v>89.12201011355882</v>
      </c>
      <c r="F29" s="37">
        <v>108.483</v>
      </c>
      <c r="G29" s="37">
        <v>108.33566</v>
      </c>
      <c r="H29" s="14">
        <f>G29/F29*100</f>
        <v>99.86418148465658</v>
      </c>
      <c r="I29" s="14">
        <f t="shared" si="2"/>
        <v>57.401540000000004</v>
      </c>
    </row>
    <row r="30" spans="1:9" ht="20.25">
      <c r="A30" s="22" t="s">
        <v>18</v>
      </c>
      <c r="B30" s="23" t="s">
        <v>19</v>
      </c>
      <c r="C30" s="19">
        <f>C31+C32+C33+C35+C36+C37+C38</f>
        <v>202.93200000000004</v>
      </c>
      <c r="D30" s="19">
        <f>D31+D32+D33+D35+D36+D37+D38</f>
        <v>154.64021</v>
      </c>
      <c r="E30" s="15">
        <f aca="true" t="shared" si="3" ref="E30:E39">D30/C30*100</f>
        <v>76.2029694676049</v>
      </c>
      <c r="F30" s="47">
        <f>F31+F32+F33+F35+F36+F37+F38</f>
        <v>243.43916000000002</v>
      </c>
      <c r="G30" s="47">
        <f>G31+G32+G33+G35+G36+G37+G38</f>
        <v>111.69296</v>
      </c>
      <c r="H30" s="19">
        <f>G30/F30*100</f>
        <v>45.88126248874667</v>
      </c>
      <c r="I30" s="19">
        <f t="shared" si="2"/>
        <v>-42.94725</v>
      </c>
    </row>
    <row r="31" spans="1:9" ht="21">
      <c r="A31" s="10">
        <v>2210</v>
      </c>
      <c r="B31" s="13" t="s">
        <v>15</v>
      </c>
      <c r="C31" s="43">
        <v>161.958</v>
      </c>
      <c r="D31" s="42">
        <v>141.3106</v>
      </c>
      <c r="E31" s="14">
        <f t="shared" si="3"/>
        <v>87.25138616184442</v>
      </c>
      <c r="F31" s="37">
        <v>188.14</v>
      </c>
      <c r="G31" s="37">
        <v>69.62798</v>
      </c>
      <c r="H31" s="14">
        <f aca="true" t="shared" si="4" ref="H31:H38">G31/F31*100</f>
        <v>37.008599978739234</v>
      </c>
      <c r="I31" s="14">
        <f t="shared" si="2"/>
        <v>-71.68262</v>
      </c>
    </row>
    <row r="32" spans="1:9" ht="21">
      <c r="A32" s="10">
        <v>2240</v>
      </c>
      <c r="B32" s="13" t="s">
        <v>10</v>
      </c>
      <c r="C32" s="41">
        <v>26.15</v>
      </c>
      <c r="D32" s="42">
        <v>12.50438</v>
      </c>
      <c r="E32" s="14">
        <f t="shared" si="3"/>
        <v>47.817896749521985</v>
      </c>
      <c r="F32" s="49">
        <v>23.03</v>
      </c>
      <c r="G32" s="37">
        <v>12.64456</v>
      </c>
      <c r="H32" s="14">
        <f t="shared" si="4"/>
        <v>54.90473295701259</v>
      </c>
      <c r="I32" s="14">
        <f t="shared" si="2"/>
        <v>0.14018000000000086</v>
      </c>
    </row>
    <row r="33" spans="1:9" ht="21">
      <c r="A33" s="10">
        <v>2250</v>
      </c>
      <c r="B33" s="13" t="s">
        <v>2</v>
      </c>
      <c r="C33" s="41">
        <v>3.62</v>
      </c>
      <c r="D33" s="44">
        <v>0</v>
      </c>
      <c r="E33" s="15">
        <f t="shared" si="3"/>
        <v>0</v>
      </c>
      <c r="F33" s="37">
        <v>0.32</v>
      </c>
      <c r="G33" s="49">
        <v>0</v>
      </c>
      <c r="H33" s="15">
        <f t="shared" si="4"/>
        <v>0</v>
      </c>
      <c r="I33" s="15">
        <f t="shared" si="2"/>
        <v>0</v>
      </c>
    </row>
    <row r="34" spans="1:9" ht="17.25" customHeight="1">
      <c r="A34" s="17">
        <v>2270</v>
      </c>
      <c r="B34" s="18" t="s">
        <v>8</v>
      </c>
      <c r="C34" s="19">
        <f>C35+C36+C37</f>
        <v>10.404</v>
      </c>
      <c r="D34" s="19">
        <f>D35+D36+D37</f>
        <v>0.82523</v>
      </c>
      <c r="E34" s="14">
        <f t="shared" si="3"/>
        <v>7.931853133410227</v>
      </c>
      <c r="F34" s="47">
        <f>F35+F36+F37</f>
        <v>31.14916</v>
      </c>
      <c r="G34" s="47">
        <f>G35+G36+G37</f>
        <v>28.920419999999996</v>
      </c>
      <c r="H34" s="19">
        <f t="shared" si="4"/>
        <v>92.84494349125305</v>
      </c>
      <c r="I34" s="19">
        <f t="shared" si="2"/>
        <v>28.095189999999995</v>
      </c>
    </row>
    <row r="35" spans="1:9" ht="21">
      <c r="A35" s="10">
        <v>2271</v>
      </c>
      <c r="B35" s="13" t="s">
        <v>3</v>
      </c>
      <c r="C35" s="28">
        <v>7.5</v>
      </c>
      <c r="D35" s="45">
        <v>0</v>
      </c>
      <c r="E35" s="15">
        <f t="shared" si="3"/>
        <v>0</v>
      </c>
      <c r="F35" s="37">
        <v>25.99716</v>
      </c>
      <c r="G35" s="37">
        <v>24.460939999999997</v>
      </c>
      <c r="H35" s="14">
        <f t="shared" si="4"/>
        <v>94.09081607375573</v>
      </c>
      <c r="I35" s="14">
        <f t="shared" si="2"/>
        <v>24.460939999999997</v>
      </c>
    </row>
    <row r="36" spans="1:9" ht="21">
      <c r="A36" s="10">
        <v>2272</v>
      </c>
      <c r="B36" s="13" t="s">
        <v>9</v>
      </c>
      <c r="C36" s="28">
        <v>0.604</v>
      </c>
      <c r="D36" s="36">
        <v>0.36407</v>
      </c>
      <c r="E36" s="15">
        <f t="shared" si="3"/>
        <v>60.276490066225165</v>
      </c>
      <c r="F36" s="37">
        <v>1.08</v>
      </c>
      <c r="G36" s="37">
        <v>0.8928400000000001</v>
      </c>
      <c r="H36" s="14">
        <f t="shared" si="4"/>
        <v>82.67037037037038</v>
      </c>
      <c r="I36" s="14">
        <f t="shared" si="2"/>
        <v>0.5287700000000001</v>
      </c>
    </row>
    <row r="37" spans="1:9" ht="21">
      <c r="A37" s="10">
        <v>2273</v>
      </c>
      <c r="B37" s="13" t="s">
        <v>4</v>
      </c>
      <c r="C37" s="28">
        <v>2.3</v>
      </c>
      <c r="D37" s="36">
        <v>0.46116</v>
      </c>
      <c r="E37" s="14">
        <f t="shared" si="3"/>
        <v>20.050434782608697</v>
      </c>
      <c r="F37" s="37">
        <v>4.072</v>
      </c>
      <c r="G37" s="37">
        <v>3.56664</v>
      </c>
      <c r="H37" s="14">
        <f t="shared" si="4"/>
        <v>87.58939096267191</v>
      </c>
      <c r="I37" s="14">
        <f t="shared" si="2"/>
        <v>3.10548</v>
      </c>
    </row>
    <row r="38" spans="1:9" ht="18" customHeight="1">
      <c r="A38" s="10">
        <v>2282</v>
      </c>
      <c r="B38" s="13" t="s">
        <v>23</v>
      </c>
      <c r="C38" s="28">
        <v>0.8</v>
      </c>
      <c r="D38" s="45">
        <v>0</v>
      </c>
      <c r="E38" s="15">
        <f t="shared" si="3"/>
        <v>0</v>
      </c>
      <c r="F38" s="37">
        <v>0.8</v>
      </c>
      <c r="G38" s="37">
        <v>0.5</v>
      </c>
      <c r="H38" s="14">
        <f t="shared" si="4"/>
        <v>62.5</v>
      </c>
      <c r="I38" s="14">
        <f t="shared" si="2"/>
        <v>0.5</v>
      </c>
    </row>
    <row r="39" spans="1:9" s="9" customFormat="1" ht="21">
      <c r="A39" s="50"/>
      <c r="B39" s="51" t="s">
        <v>13</v>
      </c>
      <c r="C39" s="47">
        <f>C27+C30</f>
        <v>504.00800000000004</v>
      </c>
      <c r="D39" s="47">
        <f>D27+D30</f>
        <v>422.01143</v>
      </c>
      <c r="E39" s="48">
        <f t="shared" si="3"/>
        <v>83.73109752226155</v>
      </c>
      <c r="F39" s="47">
        <f>F27+F30</f>
        <v>805.12616</v>
      </c>
      <c r="G39" s="47">
        <f>G27+G30</f>
        <v>666.31435</v>
      </c>
      <c r="H39" s="47">
        <f>G39/F39*100</f>
        <v>82.75899891266731</v>
      </c>
      <c r="I39" s="47">
        <f t="shared" si="2"/>
        <v>244.30291999999997</v>
      </c>
    </row>
    <row r="41" spans="2:3" ht="18">
      <c r="B41" s="1" t="s">
        <v>20</v>
      </c>
      <c r="C41" s="24"/>
    </row>
  </sheetData>
  <sheetProtection/>
  <mergeCells count="16">
    <mergeCell ref="A2:I2"/>
    <mergeCell ref="F5:H5"/>
    <mergeCell ref="I5:I6"/>
    <mergeCell ref="H4:I4"/>
    <mergeCell ref="A3:I3"/>
    <mergeCell ref="A5:A6"/>
    <mergeCell ref="B5:B6"/>
    <mergeCell ref="C5:E5"/>
    <mergeCell ref="A22:I22"/>
    <mergeCell ref="A23:I23"/>
    <mergeCell ref="H24:I24"/>
    <mergeCell ref="A25:A26"/>
    <mergeCell ref="B25:B26"/>
    <mergeCell ref="C25:E25"/>
    <mergeCell ref="F25:H25"/>
    <mergeCell ref="I25:I26"/>
  </mergeCells>
  <printOptions/>
  <pageMargins left="0.2" right="0.2" top="0.3937007874015748" bottom="0.3937007874015748" header="0.5118110236220472" footer="0.5118110236220472"/>
  <pageSetup horizontalDpi="240" verticalDpi="24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2021-05-06T05:37:48Z</cp:lastPrinted>
  <dcterms:created xsi:type="dcterms:W3CDTF">2001-12-07T05:58:10Z</dcterms:created>
  <dcterms:modified xsi:type="dcterms:W3CDTF">2021-10-06T12:20:11Z</dcterms:modified>
  <cp:category/>
  <cp:version/>
  <cp:contentType/>
  <cp:contentStatus/>
</cp:coreProperties>
</file>