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218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<sst xmlns="http://schemas.openxmlformats.org/spreadsheetml/2006/main" count="217" uniqueCount="94">
  <si>
    <t>№ з/п</t>
  </si>
  <si>
    <t>Назва видатків</t>
  </si>
  <si>
    <t>план</t>
  </si>
  <si>
    <t>виконано</t>
  </si>
  <si>
    <t>% виконання</t>
  </si>
  <si>
    <t>в тому числі</t>
  </si>
  <si>
    <t>січень</t>
  </si>
  <si>
    <t>лютий</t>
  </si>
  <si>
    <t>березень</t>
  </si>
  <si>
    <t>тис.грн.</t>
  </si>
  <si>
    <t>Заробітна плата</t>
  </si>
  <si>
    <t>Нарахування на оплату праці</t>
  </si>
  <si>
    <t>Предмети, матеріали - всього</t>
  </si>
  <si>
    <t>з них</t>
  </si>
  <si>
    <t>паливо-мастильні матеріали</t>
  </si>
  <si>
    <t>3.1.</t>
  </si>
  <si>
    <t>запчастини</t>
  </si>
  <si>
    <t>господарчі товари</t>
  </si>
  <si>
    <t>меблі</t>
  </si>
  <si>
    <t>3.2</t>
  </si>
  <si>
    <t>3.3</t>
  </si>
  <si>
    <t>3.4</t>
  </si>
  <si>
    <t>3.5</t>
  </si>
  <si>
    <t>3.6</t>
  </si>
  <si>
    <t>3.7</t>
  </si>
  <si>
    <t>3.8</t>
  </si>
  <si>
    <t>3.9</t>
  </si>
  <si>
    <t>4</t>
  </si>
  <si>
    <t>Оплата комунальних послуг - всього</t>
  </si>
  <si>
    <t>теплопостачання</t>
  </si>
  <si>
    <t>електроенергія</t>
  </si>
  <si>
    <t>водопостачання</t>
  </si>
  <si>
    <t>газопостачання</t>
  </si>
  <si>
    <t>5</t>
  </si>
  <si>
    <t>Оплата послуг (крім комунальних) - всього</t>
  </si>
  <si>
    <t>4.1</t>
  </si>
  <si>
    <t>4.2</t>
  </si>
  <si>
    <t>4.3</t>
  </si>
  <si>
    <t>4.4</t>
  </si>
  <si>
    <t>4.5</t>
  </si>
  <si>
    <t>5.1</t>
  </si>
  <si>
    <t>6</t>
  </si>
  <si>
    <t>Трансферти населенню -  всього</t>
  </si>
  <si>
    <t>ВСЬОГО</t>
  </si>
  <si>
    <t>5.3</t>
  </si>
  <si>
    <t>5.4</t>
  </si>
  <si>
    <t>Послуги Інтернету</t>
  </si>
  <si>
    <t>канцелярське приладдя, папір, бланки</t>
  </si>
  <si>
    <t>Окремі заходи по реалізації державних (регіональних) програм, не віднесені до заходів розвитку</t>
  </si>
  <si>
    <t>квітень</t>
  </si>
  <si>
    <t>травень</t>
  </si>
  <si>
    <t>червень</t>
  </si>
  <si>
    <t>Х</t>
  </si>
  <si>
    <t>періодичні видання</t>
  </si>
  <si>
    <t>Вивезення ТПВ</t>
  </si>
  <si>
    <t>7</t>
  </si>
  <si>
    <t>Видатки на відрядження</t>
  </si>
  <si>
    <t>8</t>
  </si>
  <si>
    <t>по Управлінню соціального захисту населення Павлоградської міської ради</t>
  </si>
  <si>
    <t>липень</t>
  </si>
  <si>
    <t>серпень</t>
  </si>
  <si>
    <t>вересень</t>
  </si>
  <si>
    <t>жовтень</t>
  </si>
  <si>
    <t>листопад</t>
  </si>
  <si>
    <t>грудень</t>
  </si>
  <si>
    <t>КФК 0810170 "Підвищення кваліфікації депутатівмісцевих рад та посадових осіб місцевого мамоврядування"</t>
  </si>
  <si>
    <t>КФК 0810160 "Керівництво і управління у відповідній сфері у містах (місті Києві), селищах, селах, об'єднаних територіальних громадахсфері соціального захисту м.Павлоград"</t>
  </si>
  <si>
    <t>0813031 Надання інших пільг окремим категоріям громадян відповідно до законодавства</t>
  </si>
  <si>
    <t>0813032 Надання пільг окремим категоріям громадян з оплати послуг зв'язку</t>
  </si>
  <si>
    <t>0813033 Компенсаційні виплати на пільговий проїзд автомобільним транспортом окремим категоріям громадян</t>
  </si>
  <si>
    <t>0813035 Компенсаційні виплати за пільговий проїзд окремих категорій громадян на залізничному транспорті</t>
  </si>
  <si>
    <t>0813160 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</si>
  <si>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0813191 Інші видатки на соціальний захист ветеранів війни та праці</t>
  </si>
  <si>
    <t>0813242 Інші заходи у сфері соціального захисту і соціального забезпечення</t>
  </si>
  <si>
    <t>КФК 0813210 "Організація та проведення громадських робіт"</t>
  </si>
  <si>
    <t>Разом допомоги</t>
  </si>
  <si>
    <t>електричні</t>
  </si>
  <si>
    <t>Послуги тех.обсл.протипожеж.сигнал.</t>
  </si>
  <si>
    <t>Інші поточні видатки (судовий збір)</t>
  </si>
  <si>
    <t>1</t>
  </si>
  <si>
    <t>2</t>
  </si>
  <si>
    <t>3</t>
  </si>
  <si>
    <t>813192 Надання фінансової підтримки громадським організаціям ветеранів і осіб з інвалідністю, діяльність яких має соціальну спрямованість</t>
  </si>
  <si>
    <t>817413 Інші заходи у сфері автотранспорту</t>
  </si>
  <si>
    <t>5,2</t>
  </si>
  <si>
    <t>0813050 Пільгове медичне обслуговування осіб, які постраждали внаслідок Чорнобильської катастрофи</t>
  </si>
  <si>
    <t>0810180 Інша діяльність у сфері державного управління</t>
  </si>
  <si>
    <t xml:space="preserve">інші </t>
  </si>
  <si>
    <t>обладнання (монітори, системні блоки, принтера, кондиціонер, телефони)</t>
  </si>
  <si>
    <t xml:space="preserve">Послуги з технічного обслуговування та ремонту оргтехніки, подовження ліцензій, утримання мобільних телефонів </t>
  </si>
  <si>
    <t>Звіт про використання бюджетних коштів за  2021 рік</t>
  </si>
  <si>
    <t>за 2021 рік</t>
  </si>
  <si>
    <t>081322 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11-14 частини другої статті 7 або учасниками бойових дій відповідно до пунктів 19-20 частини першої статті 6 Закону України `Про статус ветеранів війни, гарантії їх соціального захисту`, та які потребують поліпшення житлових умов</t>
  </si>
  <si>
    <t>Начальник УСЗН Павлоградської міської ради                                                      Олена  ГЕРАСИМЕНКО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</si>
</sst>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\ &quot;₴&quot;;\-#,##0\ &quot;₴&quot;"/>
    <numFmt numFmtId="167" formatCode="#,##0\ &quot;₴&quot;;[Red]\-#,##0\ &quot;₴&quot;"/>
    <numFmt numFmtId="168" formatCode="#,##0.00\ &quot;₴&quot;;\-#,##0.00\ &quot;₴&quot;"/>
    <numFmt numFmtId="169" formatCode="#,##0.00\ &quot;₴&quot;;[Red]\-#,##0.00\ &quot;₴&quot;"/>
    <numFmt numFmtId="170" formatCode="_-* #,##0\ &quot;₴&quot;_-;\-* #,##0\ &quot;₴&quot;_-;_-* &quot;-&quot;\ &quot;₴&quot;_-;_-@_-"/>
    <numFmt numFmtId="171" formatCode="_-* #,##0\ _₴_-;\-* #,##0\ _₴_-;_-* &quot;-&quot;\ _₴_-;_-@_-"/>
    <numFmt numFmtId="172" formatCode="_-* #,##0.00\ &quot;₴&quot;_-;\-* #,##0.00\ &quot;₴&quot;_-;_-* &quot;-&quot;??\ &quot;₴&quot;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&quot;€&quot;#,##0;\-&quot;€&quot;#,##0"/>
    <numFmt numFmtId="191" formatCode="&quot;€&quot;#,##0;[Red]\-&quot;€&quot;#,##0"/>
    <numFmt numFmtId="192" formatCode="&quot;€&quot;#,##0.00;\-&quot;€&quot;#,##0.00"/>
    <numFmt numFmtId="193" formatCode="&quot;€&quot;#,##0.00;[Red]\-&quot;€&quot;#,##0.00"/>
    <numFmt numFmtId="194" formatCode="_-&quot;€&quot;* #,##0_-;\-&quot;€&quot;* #,##0_-;_-&quot;€&quot;* &quot;-&quot;_-;_-@_-"/>
    <numFmt numFmtId="195" formatCode="_-&quot;€&quot;* #,##0.00_-;\-&quot;€&quot;* #,##0.00_-;_-&quot;€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0.0000"/>
    <numFmt numFmtId="210" formatCode="0.000"/>
  </numFmts>
  <fonts count="4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u val="single"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204" fontId="0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204" fontId="0" fillId="0" borderId="0" xfId="0" applyNumberFormat="1" applyFill="1" applyAlignment="1">
      <alignment/>
    </xf>
    <xf numFmtId="204" fontId="0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204" fontId="6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2" fontId="45" fillId="0" borderId="0" xfId="0" applyNumberFormat="1" applyFont="1" applyFill="1" applyBorder="1" applyAlignment="1">
      <alignment/>
    </xf>
    <xf numFmtId="204" fontId="0" fillId="0" borderId="0" xfId="0" applyNumberFormat="1" applyFill="1" applyBorder="1" applyAlignment="1">
      <alignment/>
    </xf>
    <xf numFmtId="0" fontId="45" fillId="0" borderId="0" xfId="0" applyFont="1" applyFill="1" applyBorder="1" applyAlignment="1">
      <alignment/>
    </xf>
    <xf numFmtId="204" fontId="45" fillId="0" borderId="0" xfId="0" applyNumberFormat="1" applyFont="1" applyFill="1" applyBorder="1" applyAlignment="1">
      <alignment/>
    </xf>
    <xf numFmtId="204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top"/>
    </xf>
    <xf numFmtId="49" fontId="0" fillId="0" borderId="0" xfId="0" applyNumberFormat="1" applyBorder="1" applyAlignment="1">
      <alignment vertical="top"/>
    </xf>
    <xf numFmtId="49" fontId="0" fillId="0" borderId="0" xfId="0" applyNumberFormat="1" applyAlignment="1">
      <alignment vertical="top"/>
    </xf>
    <xf numFmtId="0" fontId="0" fillId="0" borderId="0" xfId="0" applyFont="1" applyFill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204" fontId="0" fillId="0" borderId="12" xfId="0" applyNumberFormat="1" applyFont="1" applyFill="1" applyBorder="1" applyAlignment="1">
      <alignment horizontal="center"/>
    </xf>
    <xf numFmtId="204" fontId="0" fillId="0" borderId="12" xfId="0" applyNumberFormat="1" applyFont="1" applyFill="1" applyBorder="1" applyAlignment="1">
      <alignment/>
    </xf>
    <xf numFmtId="204" fontId="0" fillId="0" borderId="13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 horizontal="left" vertical="top" wrapText="1"/>
    </xf>
    <xf numFmtId="204" fontId="2" fillId="0" borderId="0" xfId="0" applyNumberFormat="1" applyFont="1" applyFill="1" applyAlignment="1">
      <alignment/>
    </xf>
    <xf numFmtId="49" fontId="0" fillId="0" borderId="0" xfId="0" applyNumberFormat="1" applyFill="1" applyBorder="1" applyAlignment="1">
      <alignment vertical="top"/>
    </xf>
    <xf numFmtId="204" fontId="0" fillId="0" borderId="15" xfId="0" applyNumberFormat="1" applyFont="1" applyFill="1" applyBorder="1" applyAlignment="1">
      <alignment/>
    </xf>
    <xf numFmtId="20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204" fontId="0" fillId="0" borderId="13" xfId="0" applyNumberFormat="1" applyFont="1" applyFill="1" applyBorder="1" applyAlignment="1">
      <alignment/>
    </xf>
    <xf numFmtId="204" fontId="0" fillId="0" borderId="16" xfId="0" applyNumberFormat="1" applyFont="1" applyFill="1" applyBorder="1" applyAlignment="1">
      <alignment/>
    </xf>
    <xf numFmtId="49" fontId="0" fillId="0" borderId="17" xfId="0" applyNumberFormat="1" applyFont="1" applyFill="1" applyBorder="1" applyAlignment="1">
      <alignment vertical="top"/>
    </xf>
    <xf numFmtId="204" fontId="2" fillId="0" borderId="18" xfId="0" applyNumberFormat="1" applyFont="1" applyFill="1" applyBorder="1" applyAlignment="1">
      <alignment/>
    </xf>
    <xf numFmtId="2" fontId="45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204" fontId="0" fillId="0" borderId="15" xfId="0" applyNumberFormat="1" applyFont="1" applyFill="1" applyBorder="1" applyAlignment="1">
      <alignment horizontal="center"/>
    </xf>
    <xf numFmtId="20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204" fontId="3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204" fontId="0" fillId="0" borderId="22" xfId="0" applyNumberFormat="1" applyFont="1" applyFill="1" applyBorder="1" applyAlignment="1">
      <alignment/>
    </xf>
    <xf numFmtId="204" fontId="0" fillId="0" borderId="23" xfId="0" applyNumberFormat="1" applyFont="1" applyFill="1" applyBorder="1" applyAlignment="1">
      <alignment/>
    </xf>
    <xf numFmtId="204" fontId="3" fillId="0" borderId="23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204" fontId="0" fillId="0" borderId="24" xfId="0" applyNumberFormat="1" applyFont="1" applyFill="1" applyBorder="1" applyAlignment="1">
      <alignment/>
    </xf>
    <xf numFmtId="204" fontId="4" fillId="0" borderId="18" xfId="0" applyNumberFormat="1" applyFont="1" applyFill="1" applyBorder="1" applyAlignment="1">
      <alignment/>
    </xf>
    <xf numFmtId="204" fontId="4" fillId="0" borderId="25" xfId="0" applyNumberFormat="1" applyFont="1" applyFill="1" applyBorder="1" applyAlignment="1">
      <alignment/>
    </xf>
    <xf numFmtId="204" fontId="46" fillId="0" borderId="23" xfId="0" applyNumberFormat="1" applyFont="1" applyFill="1" applyBorder="1" applyAlignment="1">
      <alignment/>
    </xf>
    <xf numFmtId="2" fontId="46" fillId="0" borderId="23" xfId="0" applyNumberFormat="1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04" fontId="4" fillId="0" borderId="27" xfId="0" applyNumberFormat="1" applyFont="1" applyFill="1" applyBorder="1" applyAlignment="1">
      <alignment/>
    </xf>
    <xf numFmtId="204" fontId="0" fillId="0" borderId="28" xfId="0" applyNumberFormat="1" applyFont="1" applyFill="1" applyBorder="1" applyAlignment="1">
      <alignment/>
    </xf>
    <xf numFmtId="204" fontId="4" fillId="0" borderId="29" xfId="0" applyNumberFormat="1" applyFont="1" applyFill="1" applyBorder="1" applyAlignment="1">
      <alignment/>
    </xf>
    <xf numFmtId="204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/>
    </xf>
    <xf numFmtId="204" fontId="3" fillId="0" borderId="28" xfId="0" applyNumberFormat="1" applyFont="1" applyFill="1" applyBorder="1" applyAlignment="1">
      <alignment/>
    </xf>
    <xf numFmtId="49" fontId="0" fillId="0" borderId="19" xfId="0" applyNumberFormat="1" applyFont="1" applyFill="1" applyBorder="1" applyAlignment="1">
      <alignment horizontal="center" vertical="top"/>
    </xf>
    <xf numFmtId="0" fontId="0" fillId="0" borderId="26" xfId="0" applyFont="1" applyFill="1" applyBorder="1" applyAlignment="1">
      <alignment horizontal="center" vertical="top"/>
    </xf>
    <xf numFmtId="49" fontId="0" fillId="0" borderId="13" xfId="0" applyNumberFormat="1" applyFont="1" applyFill="1" applyBorder="1" applyAlignment="1">
      <alignment horizontal="center" vertical="top"/>
    </xf>
    <xf numFmtId="49" fontId="0" fillId="0" borderId="30" xfId="0" applyNumberFormat="1" applyFont="1" applyFill="1" applyBorder="1" applyAlignment="1">
      <alignment horizontal="center" vertical="top"/>
    </xf>
    <xf numFmtId="0" fontId="0" fillId="0" borderId="31" xfId="0" applyFont="1" applyFill="1" applyBorder="1" applyAlignment="1">
      <alignment horizontal="center" vertical="top"/>
    </xf>
    <xf numFmtId="0" fontId="0" fillId="0" borderId="30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204" fontId="0" fillId="0" borderId="35" xfId="0" applyNumberFormat="1" applyFont="1" applyFill="1" applyBorder="1" applyAlignment="1">
      <alignment/>
    </xf>
    <xf numFmtId="49" fontId="2" fillId="0" borderId="19" xfId="0" applyNumberFormat="1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left" vertical="center" wrapText="1"/>
    </xf>
    <xf numFmtId="204" fontId="2" fillId="0" borderId="19" xfId="0" applyNumberFormat="1" applyFont="1" applyFill="1" applyBorder="1" applyAlignment="1">
      <alignment/>
    </xf>
    <xf numFmtId="204" fontId="2" fillId="0" borderId="20" xfId="0" applyNumberFormat="1" applyFont="1" applyFill="1" applyBorder="1" applyAlignment="1">
      <alignment/>
    </xf>
    <xf numFmtId="204" fontId="2" fillId="0" borderId="19" xfId="0" applyNumberFormat="1" applyFont="1" applyFill="1" applyBorder="1" applyAlignment="1">
      <alignment horizontal="right"/>
    </xf>
    <xf numFmtId="204" fontId="2" fillId="0" borderId="20" xfId="0" applyNumberFormat="1" applyFont="1" applyFill="1" applyBorder="1" applyAlignment="1">
      <alignment horizontal="right"/>
    </xf>
    <xf numFmtId="204" fontId="2" fillId="0" borderId="21" xfId="0" applyNumberFormat="1" applyFont="1" applyFill="1" applyBorder="1" applyAlignment="1">
      <alignment horizontal="right"/>
    </xf>
    <xf numFmtId="49" fontId="0" fillId="0" borderId="13" xfId="0" applyNumberFormat="1" applyFont="1" applyFill="1" applyBorder="1" applyAlignment="1">
      <alignment vertical="top"/>
    </xf>
    <xf numFmtId="49" fontId="0" fillId="0" borderId="36" xfId="0" applyNumberFormat="1" applyFont="1" applyFill="1" applyBorder="1" applyAlignment="1">
      <alignment vertical="top"/>
    </xf>
    <xf numFmtId="0" fontId="0" fillId="0" borderId="37" xfId="0" applyFont="1" applyFill="1" applyBorder="1" applyAlignment="1">
      <alignment horizontal="left" vertical="top" wrapText="1"/>
    </xf>
    <xf numFmtId="204" fontId="0" fillId="0" borderId="32" xfId="0" applyNumberFormat="1" applyFont="1" applyFill="1" applyBorder="1" applyAlignment="1">
      <alignment/>
    </xf>
    <xf numFmtId="204" fontId="0" fillId="0" borderId="30" xfId="0" applyNumberFormat="1" applyFont="1" applyFill="1" applyBorder="1" applyAlignment="1">
      <alignment/>
    </xf>
    <xf numFmtId="204" fontId="0" fillId="0" borderId="33" xfId="0" applyNumberFormat="1" applyFont="1" applyFill="1" applyBorder="1" applyAlignment="1">
      <alignment/>
    </xf>
    <xf numFmtId="49" fontId="2" fillId="0" borderId="38" xfId="0" applyNumberFormat="1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left" vertical="center" wrapText="1"/>
    </xf>
    <xf numFmtId="49" fontId="0" fillId="0" borderId="13" xfId="0" applyNumberFormat="1" applyBorder="1" applyAlignment="1">
      <alignment vertical="top"/>
    </xf>
    <xf numFmtId="0" fontId="0" fillId="0" borderId="0" xfId="0" applyFont="1" applyFill="1" applyBorder="1" applyAlignment="1">
      <alignment vertical="top" wrapText="1"/>
    </xf>
    <xf numFmtId="49" fontId="0" fillId="0" borderId="30" xfId="0" applyNumberFormat="1" applyFont="1" applyBorder="1" applyAlignment="1">
      <alignment vertical="top"/>
    </xf>
    <xf numFmtId="0" fontId="0" fillId="0" borderId="31" xfId="0" applyFill="1" applyBorder="1" applyAlignment="1">
      <alignment horizontal="left" vertical="top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204" fontId="2" fillId="0" borderId="21" xfId="0" applyNumberFormat="1" applyFont="1" applyFill="1" applyBorder="1" applyAlignment="1">
      <alignment/>
    </xf>
    <xf numFmtId="49" fontId="0" fillId="0" borderId="13" xfId="0" applyNumberFormat="1" applyFill="1" applyBorder="1" applyAlignment="1">
      <alignment vertical="top"/>
    </xf>
    <xf numFmtId="49" fontId="0" fillId="0" borderId="30" xfId="0" applyNumberFormat="1" applyFill="1" applyBorder="1" applyAlignment="1">
      <alignment vertical="top"/>
    </xf>
    <xf numFmtId="49" fontId="0" fillId="0" borderId="19" xfId="0" applyNumberFormat="1" applyFill="1" applyBorder="1" applyAlignment="1">
      <alignment vertical="top"/>
    </xf>
    <xf numFmtId="0" fontId="2" fillId="0" borderId="26" xfId="0" applyFont="1" applyFill="1" applyBorder="1" applyAlignment="1">
      <alignment horizontal="left" vertical="top" wrapText="1"/>
    </xf>
    <xf numFmtId="2" fontId="2" fillId="0" borderId="20" xfId="0" applyNumberFormat="1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49" fontId="0" fillId="0" borderId="30" xfId="0" applyNumberFormat="1" applyFont="1" applyFill="1" applyBorder="1" applyAlignment="1">
      <alignment vertical="top"/>
    </xf>
    <xf numFmtId="0" fontId="1" fillId="0" borderId="31" xfId="0" applyFont="1" applyFill="1" applyBorder="1" applyAlignment="1">
      <alignment horizontal="left" vertical="top" wrapText="1"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49" fontId="2" fillId="0" borderId="19" xfId="0" applyNumberFormat="1" applyFont="1" applyFill="1" applyBorder="1" applyAlignment="1">
      <alignment vertical="top"/>
    </xf>
    <xf numFmtId="0" fontId="7" fillId="0" borderId="26" xfId="0" applyFont="1" applyFill="1" applyBorder="1" applyAlignment="1">
      <alignment horizontal="left" vertical="top" wrapText="1"/>
    </xf>
    <xf numFmtId="49" fontId="0" fillId="0" borderId="34" xfId="0" applyNumberFormat="1" applyFont="1" applyFill="1" applyBorder="1" applyAlignment="1">
      <alignment vertical="top"/>
    </xf>
    <xf numFmtId="204" fontId="3" fillId="0" borderId="32" xfId="0" applyNumberFormat="1" applyFont="1" applyFill="1" applyBorder="1" applyAlignment="1">
      <alignment/>
    </xf>
    <xf numFmtId="204" fontId="3" fillId="0" borderId="30" xfId="0" applyNumberFormat="1" applyFont="1" applyFill="1" applyBorder="1" applyAlignment="1">
      <alignment/>
    </xf>
    <xf numFmtId="0" fontId="0" fillId="0" borderId="30" xfId="0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204" fontId="2" fillId="0" borderId="40" xfId="0" applyNumberFormat="1" applyFont="1" applyFill="1" applyBorder="1" applyAlignment="1">
      <alignment horizontal="right"/>
    </xf>
    <xf numFmtId="204" fontId="0" fillId="0" borderId="41" xfId="0" applyNumberFormat="1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204" fontId="0" fillId="0" borderId="42" xfId="0" applyNumberFormat="1" applyFont="1" applyFill="1" applyBorder="1" applyAlignment="1">
      <alignment horizontal="center"/>
    </xf>
    <xf numFmtId="0" fontId="0" fillId="0" borderId="31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vertical="top"/>
    </xf>
    <xf numFmtId="204" fontId="2" fillId="0" borderId="40" xfId="0" applyNumberFormat="1" applyFont="1" applyFill="1" applyBorder="1" applyAlignment="1">
      <alignment/>
    </xf>
    <xf numFmtId="2" fontId="2" fillId="0" borderId="40" xfId="0" applyNumberFormat="1" applyFont="1" applyFill="1" applyBorder="1" applyAlignment="1">
      <alignment/>
    </xf>
    <xf numFmtId="204" fontId="2" fillId="0" borderId="43" xfId="0" applyNumberFormat="1" applyFont="1" applyFill="1" applyBorder="1" applyAlignment="1">
      <alignment/>
    </xf>
    <xf numFmtId="204" fontId="2" fillId="0" borderId="44" xfId="0" applyNumberFormat="1" applyFont="1" applyFill="1" applyBorder="1" applyAlignment="1">
      <alignment/>
    </xf>
    <xf numFmtId="204" fontId="2" fillId="0" borderId="45" xfId="0" applyNumberFormat="1" applyFont="1" applyFill="1" applyBorder="1" applyAlignment="1">
      <alignment/>
    </xf>
    <xf numFmtId="204" fontId="2" fillId="0" borderId="29" xfId="0" applyNumberFormat="1" applyFont="1" applyFill="1" applyBorder="1" applyAlignment="1">
      <alignment/>
    </xf>
    <xf numFmtId="204" fontId="2" fillId="0" borderId="25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N30" sqref="M30:N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122"/>
  <sheetViews>
    <sheetView tabSelected="1" zoomScaleSheetLayoutView="98" zoomScalePageLayoutView="0" workbookViewId="0" topLeftCell="A29">
      <selection activeCell="F56" sqref="F56"/>
    </sheetView>
  </sheetViews>
  <sheetFormatPr defaultColWidth="9.140625" defaultRowHeight="12.75"/>
  <cols>
    <col min="1" max="1" width="5.421875" style="20" customWidth="1"/>
    <col min="2" max="2" width="41.421875" style="23" customWidth="1"/>
    <col min="3" max="3" width="11.57421875" style="9" customWidth="1"/>
    <col min="4" max="4" width="13.421875" style="10" customWidth="1"/>
    <col min="5" max="5" width="12.00390625" style="17" customWidth="1"/>
    <col min="6" max="6" width="12.00390625" style="10" customWidth="1"/>
    <col min="7" max="7" width="9.00390625" style="10" customWidth="1"/>
    <col min="8" max="8" width="10.00390625" style="10" customWidth="1"/>
    <col min="9" max="9" width="9.00390625" style="10" customWidth="1"/>
    <col min="10" max="10" width="11.421875" style="10" customWidth="1"/>
    <col min="11" max="11" width="10.57421875" style="10" customWidth="1"/>
    <col min="12" max="12" width="10.00390625" style="10" customWidth="1"/>
    <col min="13" max="23" width="9.140625" style="10" customWidth="1"/>
    <col min="24" max="24" width="11.140625" style="10" customWidth="1"/>
    <col min="25" max="25" width="10.57421875" style="10" customWidth="1"/>
    <col min="26" max="27" width="9.140625" style="10" customWidth="1"/>
    <col min="28" max="28" width="9.421875" style="10" customWidth="1"/>
    <col min="29" max="31" width="9.140625" style="10" customWidth="1"/>
    <col min="32" max="37" width="9.140625" style="4" customWidth="1"/>
  </cols>
  <sheetData>
    <row r="1" spans="1:3" ht="12.75">
      <c r="A1" s="18"/>
      <c r="B1" s="21"/>
      <c r="C1" s="10"/>
    </row>
    <row r="2" spans="1:9" ht="12.75">
      <c r="A2" s="18"/>
      <c r="B2" s="21"/>
      <c r="C2" s="48" t="s">
        <v>90</v>
      </c>
      <c r="D2" s="48"/>
      <c r="E2" s="48"/>
      <c r="F2" s="48"/>
      <c r="G2" s="48"/>
      <c r="H2" s="48"/>
      <c r="I2" s="48"/>
    </row>
    <row r="3" spans="1:9" ht="12.75">
      <c r="A3" s="18"/>
      <c r="B3" s="21"/>
      <c r="C3" s="7" t="s">
        <v>58</v>
      </c>
      <c r="D3" s="7"/>
      <c r="E3" s="8"/>
      <c r="F3" s="7"/>
      <c r="G3" s="7"/>
      <c r="H3" s="7"/>
      <c r="I3" s="7"/>
    </row>
    <row r="4" spans="1:11" ht="13.5" thickBot="1">
      <c r="A4" s="18"/>
      <c r="B4" s="21"/>
      <c r="C4" s="10"/>
      <c r="K4" s="10" t="s">
        <v>9</v>
      </c>
    </row>
    <row r="5" spans="1:29" ht="12.75">
      <c r="A5" s="77" t="s">
        <v>0</v>
      </c>
      <c r="B5" s="78" t="s">
        <v>1</v>
      </c>
      <c r="C5" s="49" t="s">
        <v>91</v>
      </c>
      <c r="D5" s="50"/>
      <c r="E5" s="69"/>
      <c r="F5" s="49" t="s">
        <v>5</v>
      </c>
      <c r="G5" s="50"/>
      <c r="H5" s="50"/>
      <c r="I5" s="50"/>
      <c r="J5" s="50"/>
      <c r="K5" s="51"/>
      <c r="L5" s="49" t="s">
        <v>5</v>
      </c>
      <c r="M5" s="50"/>
      <c r="N5" s="50"/>
      <c r="O5" s="50"/>
      <c r="P5" s="50"/>
      <c r="Q5" s="51"/>
      <c r="R5" s="49" t="s">
        <v>5</v>
      </c>
      <c r="S5" s="50"/>
      <c r="T5" s="50"/>
      <c r="U5" s="50"/>
      <c r="V5" s="50"/>
      <c r="W5" s="51"/>
      <c r="X5" s="49" t="s">
        <v>5</v>
      </c>
      <c r="Y5" s="50"/>
      <c r="Z5" s="50"/>
      <c r="AA5" s="50"/>
      <c r="AB5" s="50"/>
      <c r="AC5" s="51"/>
    </row>
    <row r="6" spans="1:29" ht="12.75">
      <c r="A6" s="79"/>
      <c r="B6" s="47"/>
      <c r="C6" s="52"/>
      <c r="D6" s="46"/>
      <c r="E6" s="70"/>
      <c r="F6" s="52" t="s">
        <v>6</v>
      </c>
      <c r="G6" s="46"/>
      <c r="H6" s="46" t="s">
        <v>7</v>
      </c>
      <c r="I6" s="46"/>
      <c r="J6" s="46" t="s">
        <v>8</v>
      </c>
      <c r="K6" s="53"/>
      <c r="L6" s="52" t="s">
        <v>49</v>
      </c>
      <c r="M6" s="46"/>
      <c r="N6" s="46" t="s">
        <v>50</v>
      </c>
      <c r="O6" s="46"/>
      <c r="P6" s="46" t="s">
        <v>51</v>
      </c>
      <c r="Q6" s="53"/>
      <c r="R6" s="52" t="s">
        <v>59</v>
      </c>
      <c r="S6" s="46"/>
      <c r="T6" s="46" t="s">
        <v>60</v>
      </c>
      <c r="U6" s="46"/>
      <c r="V6" s="46" t="s">
        <v>61</v>
      </c>
      <c r="W6" s="53"/>
      <c r="X6" s="52" t="s">
        <v>62</v>
      </c>
      <c r="Y6" s="46"/>
      <c r="Z6" s="46" t="s">
        <v>63</v>
      </c>
      <c r="AA6" s="46"/>
      <c r="AB6" s="46" t="s">
        <v>64</v>
      </c>
      <c r="AC6" s="53"/>
    </row>
    <row r="7" spans="1:29" ht="13.5" thickBot="1">
      <c r="A7" s="80"/>
      <c r="B7" s="81"/>
      <c r="C7" s="133" t="s">
        <v>2</v>
      </c>
      <c r="D7" s="134" t="s">
        <v>3</v>
      </c>
      <c r="E7" s="135" t="s">
        <v>4</v>
      </c>
      <c r="F7" s="82" t="s">
        <v>2</v>
      </c>
      <c r="G7" s="83" t="s">
        <v>3</v>
      </c>
      <c r="H7" s="83" t="s">
        <v>2</v>
      </c>
      <c r="I7" s="83" t="s">
        <v>3</v>
      </c>
      <c r="J7" s="83" t="s">
        <v>2</v>
      </c>
      <c r="K7" s="84" t="s">
        <v>3</v>
      </c>
      <c r="L7" s="82" t="s">
        <v>2</v>
      </c>
      <c r="M7" s="83" t="s">
        <v>3</v>
      </c>
      <c r="N7" s="83" t="s">
        <v>2</v>
      </c>
      <c r="O7" s="83" t="s">
        <v>3</v>
      </c>
      <c r="P7" s="83" t="s">
        <v>2</v>
      </c>
      <c r="Q7" s="84" t="s">
        <v>3</v>
      </c>
      <c r="R7" s="87" t="s">
        <v>2</v>
      </c>
      <c r="S7" s="85" t="s">
        <v>3</v>
      </c>
      <c r="T7" s="85" t="s">
        <v>2</v>
      </c>
      <c r="U7" s="85" t="s">
        <v>3</v>
      </c>
      <c r="V7" s="85" t="s">
        <v>2</v>
      </c>
      <c r="W7" s="86" t="s">
        <v>3</v>
      </c>
      <c r="X7" s="87" t="s">
        <v>2</v>
      </c>
      <c r="Y7" s="85" t="s">
        <v>3</v>
      </c>
      <c r="Z7" s="85" t="s">
        <v>2</v>
      </c>
      <c r="AA7" s="85" t="s">
        <v>3</v>
      </c>
      <c r="AB7" s="85" t="s">
        <v>2</v>
      </c>
      <c r="AC7" s="86" t="s">
        <v>3</v>
      </c>
    </row>
    <row r="8" spans="1:32" ht="44.25" customHeight="1">
      <c r="A8" s="92" t="s">
        <v>65</v>
      </c>
      <c r="B8" s="93"/>
      <c r="C8" s="94">
        <v>1.5</v>
      </c>
      <c r="D8" s="95">
        <v>1.5</v>
      </c>
      <c r="E8" s="113">
        <f>D8/C8*100</f>
        <v>100</v>
      </c>
      <c r="F8" s="131">
        <f aca="true" t="shared" si="0" ref="F8:AB8">SUM(F9:F9)</f>
        <v>0</v>
      </c>
      <c r="G8" s="97">
        <f t="shared" si="0"/>
        <v>0</v>
      </c>
      <c r="H8" s="97">
        <v>0</v>
      </c>
      <c r="I8" s="97">
        <f t="shared" si="0"/>
        <v>0</v>
      </c>
      <c r="J8" s="97">
        <v>0</v>
      </c>
      <c r="K8" s="98">
        <f t="shared" si="0"/>
        <v>0</v>
      </c>
      <c r="L8" s="96">
        <f t="shared" si="0"/>
        <v>0</v>
      </c>
      <c r="M8" s="97">
        <f t="shared" si="0"/>
        <v>0</v>
      </c>
      <c r="N8" s="97">
        <v>0</v>
      </c>
      <c r="O8" s="97">
        <f t="shared" si="0"/>
        <v>0</v>
      </c>
      <c r="P8" s="97">
        <f t="shared" si="0"/>
        <v>0</v>
      </c>
      <c r="Q8" s="98">
        <f t="shared" si="0"/>
        <v>0</v>
      </c>
      <c r="R8" s="96">
        <v>0</v>
      </c>
      <c r="S8" s="97">
        <f t="shared" si="0"/>
        <v>0</v>
      </c>
      <c r="T8" s="97">
        <f t="shared" si="0"/>
        <v>0</v>
      </c>
      <c r="U8" s="97">
        <f t="shared" si="0"/>
        <v>0</v>
      </c>
      <c r="V8" s="97">
        <f t="shared" si="0"/>
        <v>0</v>
      </c>
      <c r="W8" s="98">
        <f t="shared" si="0"/>
        <v>0</v>
      </c>
      <c r="X8" s="96">
        <v>1.5</v>
      </c>
      <c r="Y8" s="97">
        <f t="shared" si="0"/>
        <v>0</v>
      </c>
      <c r="Z8" s="97">
        <f t="shared" si="0"/>
        <v>0</v>
      </c>
      <c r="AA8" s="97">
        <f t="shared" si="0"/>
        <v>0</v>
      </c>
      <c r="AB8" s="97">
        <f t="shared" si="0"/>
        <v>0</v>
      </c>
      <c r="AC8" s="98">
        <v>1.5</v>
      </c>
      <c r="AF8" s="5"/>
    </row>
    <row r="9" spans="1:32" ht="12.75">
      <c r="A9" s="99" t="s">
        <v>79</v>
      </c>
      <c r="B9" s="26" t="s">
        <v>56</v>
      </c>
      <c r="C9" s="40">
        <f aca="true" t="shared" si="1" ref="C9:C14">F9+H9+J9+L9+N9+P9+R9+T9+V9+X9+Z9+AB9</f>
        <v>0</v>
      </c>
      <c r="D9" s="3">
        <f>G9+I9+K9</f>
        <v>0</v>
      </c>
      <c r="E9" s="32">
        <v>0</v>
      </c>
      <c r="F9" s="37">
        <v>0</v>
      </c>
      <c r="G9" s="3">
        <v>0</v>
      </c>
      <c r="H9" s="3">
        <v>0</v>
      </c>
      <c r="I9" s="3">
        <v>0</v>
      </c>
      <c r="J9" s="3">
        <v>0</v>
      </c>
      <c r="K9" s="32">
        <v>0</v>
      </c>
      <c r="L9" s="40">
        <v>0</v>
      </c>
      <c r="M9" s="3">
        <v>0</v>
      </c>
      <c r="N9" s="3">
        <v>0</v>
      </c>
      <c r="O9" s="3">
        <v>0</v>
      </c>
      <c r="P9" s="3">
        <v>0</v>
      </c>
      <c r="Q9" s="32">
        <v>0</v>
      </c>
      <c r="R9" s="40">
        <v>0</v>
      </c>
      <c r="S9" s="3">
        <v>0</v>
      </c>
      <c r="T9" s="3">
        <v>0</v>
      </c>
      <c r="U9" s="3">
        <v>0</v>
      </c>
      <c r="V9" s="3">
        <v>0</v>
      </c>
      <c r="W9" s="32">
        <v>0</v>
      </c>
      <c r="X9" s="40">
        <v>0</v>
      </c>
      <c r="Y9" s="3">
        <v>0</v>
      </c>
      <c r="Z9" s="3"/>
      <c r="AA9" s="3"/>
      <c r="AB9" s="3">
        <v>0</v>
      </c>
      <c r="AC9" s="32">
        <v>0</v>
      </c>
      <c r="AF9" s="5"/>
    </row>
    <row r="10" spans="1:32" ht="39" thickBot="1">
      <c r="A10" s="100" t="s">
        <v>80</v>
      </c>
      <c r="B10" s="101" t="s">
        <v>48</v>
      </c>
      <c r="C10" s="103">
        <f t="shared" si="1"/>
        <v>1.5</v>
      </c>
      <c r="D10" s="102">
        <v>1.5</v>
      </c>
      <c r="E10" s="104">
        <f>D10/C10*100</f>
        <v>100</v>
      </c>
      <c r="F10" s="132">
        <v>0</v>
      </c>
      <c r="G10" s="102">
        <v>0</v>
      </c>
      <c r="H10" s="102">
        <v>0</v>
      </c>
      <c r="I10" s="102">
        <v>0</v>
      </c>
      <c r="J10" s="102">
        <v>0</v>
      </c>
      <c r="K10" s="104">
        <v>0</v>
      </c>
      <c r="L10" s="103">
        <v>0</v>
      </c>
      <c r="M10" s="102">
        <v>0</v>
      </c>
      <c r="N10" s="102">
        <v>0</v>
      </c>
      <c r="O10" s="102">
        <v>0</v>
      </c>
      <c r="P10" s="102">
        <v>0</v>
      </c>
      <c r="Q10" s="104">
        <v>0</v>
      </c>
      <c r="R10" s="103">
        <v>0</v>
      </c>
      <c r="S10" s="102">
        <v>0</v>
      </c>
      <c r="T10" s="102">
        <v>0</v>
      </c>
      <c r="U10" s="102">
        <v>0</v>
      </c>
      <c r="V10" s="102">
        <v>0</v>
      </c>
      <c r="W10" s="104">
        <v>0</v>
      </c>
      <c r="X10" s="103">
        <v>1.5</v>
      </c>
      <c r="Y10" s="102">
        <v>0</v>
      </c>
      <c r="Z10" s="102">
        <v>0</v>
      </c>
      <c r="AA10" s="102">
        <v>0</v>
      </c>
      <c r="AB10" s="102">
        <v>0</v>
      </c>
      <c r="AC10" s="104">
        <v>1.5</v>
      </c>
      <c r="AF10" s="5"/>
    </row>
    <row r="11" spans="1:36" ht="65.25" customHeight="1">
      <c r="A11" s="105" t="s">
        <v>66</v>
      </c>
      <c r="B11" s="106"/>
      <c r="C11" s="140">
        <v>14294.4</v>
      </c>
      <c r="D11" s="141">
        <v>14258.1</v>
      </c>
      <c r="E11" s="142">
        <f>D11/C11*100</f>
        <v>99.74605439892545</v>
      </c>
      <c r="F11" s="131">
        <f>F12+F13+F14+F25+F31+F36+F37+F38</f>
        <v>1046.6</v>
      </c>
      <c r="G11" s="97">
        <f>G12+G13+G14+G25+G31+G37+G38</f>
        <v>911.7</v>
      </c>
      <c r="H11" s="97">
        <v>1095.2</v>
      </c>
      <c r="I11" s="97">
        <v>1086</v>
      </c>
      <c r="J11" s="97">
        <f>J12+J13+J14+J25+J31+J37+J38</f>
        <v>1058.7</v>
      </c>
      <c r="K11" s="98">
        <f>K12+K13+K14+K25+K31+K37+K38</f>
        <v>1091.6</v>
      </c>
      <c r="L11" s="96">
        <f>L12+L13+L14+L25+L31+L38+L39</f>
        <v>1181.8999999999999</v>
      </c>
      <c r="M11" s="97">
        <v>1166.5</v>
      </c>
      <c r="N11" s="97">
        <v>1266.8</v>
      </c>
      <c r="O11" s="97">
        <f>O12+O13+O14+O25+O31+O37+O38</f>
        <v>1274.1</v>
      </c>
      <c r="P11" s="97">
        <f>P12+P13+P14+P25+P31+P36+P38</f>
        <v>1323.3000000000002</v>
      </c>
      <c r="Q11" s="98">
        <f>Q12+Q13+Q14+Q25+Q31+Q37+Q38+Q39</f>
        <v>1396.1000000000001</v>
      </c>
      <c r="R11" s="96">
        <f>R12+R13+R14+R27+R28+R29+R31+R36+R37+R38+R39</f>
        <v>1478.8999999999999</v>
      </c>
      <c r="S11" s="97">
        <f>S12+S13+S14+S25+S31+S37+S38+S39</f>
        <v>1386.3</v>
      </c>
      <c r="T11" s="97">
        <f>T12+T13+T14+T25+T31+T38+T39</f>
        <v>1308.6000000000001</v>
      </c>
      <c r="U11" s="97">
        <f>U12+U13+U14+U25+U31+U38+U39</f>
        <v>1323.1</v>
      </c>
      <c r="V11" s="97">
        <f>V12+V13+V14+V25+V31+V37+V38+V39</f>
        <v>1274.2</v>
      </c>
      <c r="W11" s="98">
        <f>W12+W13+W14+W25+W31+W37+W38+W39</f>
        <v>1133.8999999999999</v>
      </c>
      <c r="X11" s="96">
        <f aca="true" t="shared" si="2" ref="X11:AC11">X12+X13+X14+X25+X31+X36+X37+X38+X39</f>
        <v>1190.6999999999998</v>
      </c>
      <c r="Y11" s="97">
        <f t="shared" si="2"/>
        <v>1084.9999999999998</v>
      </c>
      <c r="Z11" s="97">
        <f t="shared" si="2"/>
        <v>1134.6</v>
      </c>
      <c r="AA11" s="97">
        <f t="shared" si="2"/>
        <v>1093.1000000000001</v>
      </c>
      <c r="AB11" s="97">
        <f t="shared" si="2"/>
        <v>965.4000000000001</v>
      </c>
      <c r="AC11" s="98">
        <f t="shared" si="2"/>
        <v>1309.7</v>
      </c>
      <c r="AD11" s="17"/>
      <c r="AE11" s="17"/>
      <c r="AF11" s="5"/>
      <c r="AG11" s="5"/>
      <c r="AH11" s="5"/>
      <c r="AJ11" s="5"/>
    </row>
    <row r="12" spans="1:36" ht="12.75">
      <c r="A12" s="99">
        <v>1</v>
      </c>
      <c r="B12" s="26" t="s">
        <v>10</v>
      </c>
      <c r="C12" s="40">
        <f t="shared" si="1"/>
        <v>10879.199999999999</v>
      </c>
      <c r="D12" s="3">
        <f>G12+I12+K12+M12+O12+Q12+S12+U12+W12+Y12+AA12+AC12</f>
        <v>10877.3</v>
      </c>
      <c r="E12" s="32">
        <f>D12/C12*100</f>
        <v>99.98253548055004</v>
      </c>
      <c r="F12" s="37">
        <v>760</v>
      </c>
      <c r="G12" s="3">
        <v>694.3</v>
      </c>
      <c r="H12" s="3">
        <v>854.9</v>
      </c>
      <c r="I12" s="3">
        <v>850.7</v>
      </c>
      <c r="J12" s="3">
        <v>842</v>
      </c>
      <c r="K12" s="32">
        <v>841.3</v>
      </c>
      <c r="L12" s="40">
        <v>880</v>
      </c>
      <c r="M12" s="3">
        <v>880.1</v>
      </c>
      <c r="N12" s="3">
        <v>980</v>
      </c>
      <c r="O12" s="3">
        <v>980.1</v>
      </c>
      <c r="P12" s="3">
        <v>987.1</v>
      </c>
      <c r="Q12" s="32">
        <v>1057.2</v>
      </c>
      <c r="R12" s="40">
        <v>1089.6</v>
      </c>
      <c r="S12" s="3">
        <v>1083.7</v>
      </c>
      <c r="T12" s="3">
        <v>1027.7</v>
      </c>
      <c r="U12" s="3">
        <v>1028.5</v>
      </c>
      <c r="V12" s="3">
        <v>985</v>
      </c>
      <c r="W12" s="32">
        <v>868.3</v>
      </c>
      <c r="X12" s="40">
        <v>922.9</v>
      </c>
      <c r="Y12" s="3">
        <v>859.3</v>
      </c>
      <c r="Z12" s="3">
        <v>818</v>
      </c>
      <c r="AA12" s="3">
        <v>815.6</v>
      </c>
      <c r="AB12" s="3">
        <v>732</v>
      </c>
      <c r="AC12" s="32">
        <v>918.2</v>
      </c>
      <c r="AD12" s="17"/>
      <c r="AE12" s="17"/>
      <c r="AF12" s="5"/>
      <c r="AH12" s="5"/>
      <c r="AI12" s="5"/>
      <c r="AJ12" s="5"/>
    </row>
    <row r="13" spans="1:36" ht="12.75">
      <c r="A13" s="99">
        <v>2</v>
      </c>
      <c r="B13" s="26" t="s">
        <v>11</v>
      </c>
      <c r="C13" s="40">
        <f t="shared" si="1"/>
        <v>2385.8999999999996</v>
      </c>
      <c r="D13" s="3">
        <f>G13+I13+K13+M13+O13+Q13+S13+U13+W13+Y13+AA13+AC13</f>
        <v>2379.6</v>
      </c>
      <c r="E13" s="32">
        <f>D13/C13*100</f>
        <v>99.73594869860432</v>
      </c>
      <c r="F13" s="37">
        <v>172.9</v>
      </c>
      <c r="G13" s="3">
        <v>153.4</v>
      </c>
      <c r="H13" s="3">
        <v>188.6</v>
      </c>
      <c r="I13" s="3">
        <v>192.4</v>
      </c>
      <c r="J13" s="3">
        <v>181.8</v>
      </c>
      <c r="K13" s="32">
        <v>178</v>
      </c>
      <c r="L13" s="40">
        <v>190.6</v>
      </c>
      <c r="M13" s="3">
        <v>180</v>
      </c>
      <c r="N13" s="3">
        <v>212.2</v>
      </c>
      <c r="O13" s="3">
        <v>213.7</v>
      </c>
      <c r="P13" s="3">
        <v>213.8</v>
      </c>
      <c r="Q13" s="32">
        <v>231.2</v>
      </c>
      <c r="R13" s="40">
        <v>236.3</v>
      </c>
      <c r="S13" s="3">
        <v>236.8</v>
      </c>
      <c r="T13" s="3">
        <v>222.7</v>
      </c>
      <c r="U13" s="3">
        <v>225.1</v>
      </c>
      <c r="V13" s="3">
        <v>213.4</v>
      </c>
      <c r="W13" s="32">
        <v>191.9</v>
      </c>
      <c r="X13" s="40">
        <v>199.8</v>
      </c>
      <c r="Y13" s="3">
        <v>190.6</v>
      </c>
      <c r="Z13" s="3">
        <v>206.7</v>
      </c>
      <c r="AA13" s="3">
        <v>177.6</v>
      </c>
      <c r="AB13" s="3">
        <v>147.1</v>
      </c>
      <c r="AC13" s="32">
        <v>208.9</v>
      </c>
      <c r="AD13" s="17"/>
      <c r="AE13" s="17"/>
      <c r="AF13" s="5"/>
      <c r="AH13" s="5"/>
      <c r="AJ13" s="5"/>
    </row>
    <row r="14" spans="1:33" ht="12.75">
      <c r="A14" s="99">
        <v>3</v>
      </c>
      <c r="B14" s="26" t="s">
        <v>12</v>
      </c>
      <c r="C14" s="40">
        <f t="shared" si="1"/>
        <v>409.40000000000003</v>
      </c>
      <c r="D14" s="3">
        <f>G14+I14+K14+M14+O14+Q14+S14+U14+W14+Y14+AA14+AC14</f>
        <v>409.40000000000003</v>
      </c>
      <c r="E14" s="32">
        <f>D14/C14*100</f>
        <v>100</v>
      </c>
      <c r="F14" s="37">
        <v>41</v>
      </c>
      <c r="G14" s="3">
        <v>41</v>
      </c>
      <c r="H14" s="3">
        <v>13.8</v>
      </c>
      <c r="I14" s="3">
        <v>0</v>
      </c>
      <c r="J14" s="3">
        <v>1</v>
      </c>
      <c r="K14" s="32">
        <v>14.8</v>
      </c>
      <c r="L14" s="40">
        <v>51</v>
      </c>
      <c r="M14" s="3">
        <v>51</v>
      </c>
      <c r="N14" s="3">
        <v>36</v>
      </c>
      <c r="O14" s="3">
        <f>O20+O23</f>
        <v>36</v>
      </c>
      <c r="P14" s="3">
        <v>71.7</v>
      </c>
      <c r="Q14" s="32">
        <v>61.9</v>
      </c>
      <c r="R14" s="40">
        <v>46.9</v>
      </c>
      <c r="S14" s="3">
        <v>35.8</v>
      </c>
      <c r="T14" s="3">
        <v>26</v>
      </c>
      <c r="U14" s="3">
        <v>34</v>
      </c>
      <c r="V14" s="3">
        <v>34.3</v>
      </c>
      <c r="W14" s="32">
        <v>16.1</v>
      </c>
      <c r="X14" s="40">
        <v>5.1</v>
      </c>
      <c r="Y14" s="3">
        <v>8.1</v>
      </c>
      <c r="Z14" s="3">
        <v>41</v>
      </c>
      <c r="AA14" s="3">
        <v>39.4</v>
      </c>
      <c r="AB14" s="3">
        <v>41.6</v>
      </c>
      <c r="AC14" s="32">
        <v>71.3</v>
      </c>
      <c r="AD14" s="17"/>
      <c r="AE14" s="17"/>
      <c r="AF14" s="5"/>
      <c r="AG14" s="5"/>
    </row>
    <row r="15" spans="1:33" ht="12.75">
      <c r="A15" s="99"/>
      <c r="B15" s="26" t="s">
        <v>13</v>
      </c>
      <c r="C15" s="33" t="s">
        <v>52</v>
      </c>
      <c r="D15" s="6" t="s">
        <v>52</v>
      </c>
      <c r="E15" s="31" t="s">
        <v>52</v>
      </c>
      <c r="F15" s="55" t="s">
        <v>52</v>
      </c>
      <c r="G15" s="6" t="s">
        <v>52</v>
      </c>
      <c r="H15" s="6" t="s">
        <v>52</v>
      </c>
      <c r="I15" s="6" t="s">
        <v>52</v>
      </c>
      <c r="J15" s="6" t="s">
        <v>52</v>
      </c>
      <c r="K15" s="31" t="s">
        <v>52</v>
      </c>
      <c r="L15" s="33" t="s">
        <v>52</v>
      </c>
      <c r="M15" s="6" t="s">
        <v>52</v>
      </c>
      <c r="N15" s="6" t="s">
        <v>52</v>
      </c>
      <c r="O15" s="6" t="s">
        <v>52</v>
      </c>
      <c r="P15" s="56" t="s">
        <v>52</v>
      </c>
      <c r="Q15" s="31" t="s">
        <v>52</v>
      </c>
      <c r="R15" s="33" t="s">
        <v>52</v>
      </c>
      <c r="S15" s="6" t="s">
        <v>52</v>
      </c>
      <c r="T15" s="6" t="s">
        <v>52</v>
      </c>
      <c r="U15" s="6" t="s">
        <v>52</v>
      </c>
      <c r="V15" s="6" t="s">
        <v>52</v>
      </c>
      <c r="W15" s="31" t="s">
        <v>52</v>
      </c>
      <c r="X15" s="33" t="s">
        <v>52</v>
      </c>
      <c r="Y15" s="6" t="s">
        <v>52</v>
      </c>
      <c r="Z15" s="6" t="s">
        <v>52</v>
      </c>
      <c r="AA15" s="6" t="s">
        <v>52</v>
      </c>
      <c r="AB15" s="6" t="s">
        <v>52</v>
      </c>
      <c r="AC15" s="31" t="s">
        <v>52</v>
      </c>
      <c r="AD15" s="17"/>
      <c r="AE15" s="17"/>
      <c r="AF15" s="5"/>
      <c r="AG15" s="5"/>
    </row>
    <row r="16" spans="1:32" ht="12.75">
      <c r="A16" s="99" t="s">
        <v>15</v>
      </c>
      <c r="B16" s="26" t="s">
        <v>14</v>
      </c>
      <c r="C16" s="40">
        <f aca="true" t="shared" si="3" ref="C16:C25">F16+H16+J16+L16+N16+P16+R16+T16+V16+X16+Z16+AB16</f>
        <v>0</v>
      </c>
      <c r="D16" s="3">
        <f aca="true" t="shared" si="4" ref="D16:D24">G16+I16+K16+M16+O16+Q16+S16+U16+W16+Y16+AA16+AC16</f>
        <v>0</v>
      </c>
      <c r="E16" s="32">
        <v>0</v>
      </c>
      <c r="F16" s="37">
        <v>0</v>
      </c>
      <c r="G16" s="3">
        <v>0</v>
      </c>
      <c r="H16" s="3">
        <v>0</v>
      </c>
      <c r="I16" s="3">
        <v>0</v>
      </c>
      <c r="J16" s="3">
        <v>0</v>
      </c>
      <c r="K16" s="32">
        <v>0</v>
      </c>
      <c r="L16" s="40">
        <v>0</v>
      </c>
      <c r="M16" s="3">
        <v>0</v>
      </c>
      <c r="N16" s="3">
        <v>0</v>
      </c>
      <c r="O16" s="3">
        <v>0</v>
      </c>
      <c r="P16" s="3">
        <v>0</v>
      </c>
      <c r="Q16" s="32">
        <v>0</v>
      </c>
      <c r="R16" s="40">
        <v>0</v>
      </c>
      <c r="S16" s="3">
        <v>0</v>
      </c>
      <c r="T16" s="3">
        <v>0</v>
      </c>
      <c r="U16" s="3">
        <v>0</v>
      </c>
      <c r="V16" s="3">
        <v>0</v>
      </c>
      <c r="W16" s="32">
        <v>0</v>
      </c>
      <c r="X16" s="40">
        <v>0</v>
      </c>
      <c r="Y16" s="3">
        <v>0</v>
      </c>
      <c r="Z16" s="3">
        <v>0</v>
      </c>
      <c r="AA16" s="3">
        <v>0</v>
      </c>
      <c r="AB16" s="3">
        <v>0</v>
      </c>
      <c r="AC16" s="32">
        <v>0</v>
      </c>
      <c r="AD16" s="17"/>
      <c r="AE16" s="17"/>
      <c r="AF16" s="5"/>
    </row>
    <row r="17" spans="1:32" ht="12.75">
      <c r="A17" s="99" t="s">
        <v>19</v>
      </c>
      <c r="B17" s="26" t="s">
        <v>16</v>
      </c>
      <c r="C17" s="40">
        <f t="shared" si="3"/>
        <v>0</v>
      </c>
      <c r="D17" s="3">
        <f t="shared" si="4"/>
        <v>0</v>
      </c>
      <c r="E17" s="32">
        <v>0</v>
      </c>
      <c r="F17" s="37">
        <v>0</v>
      </c>
      <c r="G17" s="3">
        <v>0</v>
      </c>
      <c r="H17" s="3">
        <v>0</v>
      </c>
      <c r="I17" s="3">
        <v>0</v>
      </c>
      <c r="J17" s="3">
        <v>0</v>
      </c>
      <c r="K17" s="32">
        <v>0</v>
      </c>
      <c r="L17" s="40">
        <v>0</v>
      </c>
      <c r="M17" s="3">
        <v>0</v>
      </c>
      <c r="N17" s="3">
        <v>0</v>
      </c>
      <c r="O17" s="3">
        <v>0</v>
      </c>
      <c r="P17" s="3">
        <v>0</v>
      </c>
      <c r="Q17" s="32">
        <v>0</v>
      </c>
      <c r="R17" s="40">
        <v>0</v>
      </c>
      <c r="S17" s="3">
        <v>0</v>
      </c>
      <c r="T17" s="3">
        <v>0</v>
      </c>
      <c r="U17" s="3">
        <v>0</v>
      </c>
      <c r="V17" s="3">
        <v>0</v>
      </c>
      <c r="W17" s="32">
        <v>0</v>
      </c>
      <c r="X17" s="40">
        <v>0</v>
      </c>
      <c r="Y17" s="3">
        <v>0</v>
      </c>
      <c r="Z17" s="3">
        <v>0</v>
      </c>
      <c r="AA17" s="3">
        <v>0</v>
      </c>
      <c r="AB17" s="3">
        <v>0</v>
      </c>
      <c r="AC17" s="32">
        <v>0</v>
      </c>
      <c r="AD17" s="17"/>
      <c r="AE17" s="17"/>
      <c r="AF17" s="5"/>
    </row>
    <row r="18" spans="1:34" ht="12.75">
      <c r="A18" s="99" t="s">
        <v>20</v>
      </c>
      <c r="B18" s="26" t="s">
        <v>76</v>
      </c>
      <c r="C18" s="40">
        <f t="shared" si="3"/>
        <v>22.9</v>
      </c>
      <c r="D18" s="3">
        <f t="shared" si="4"/>
        <v>23.4</v>
      </c>
      <c r="E18" s="32">
        <f>D18/C18*100</f>
        <v>102.18340611353712</v>
      </c>
      <c r="F18" s="37">
        <v>7</v>
      </c>
      <c r="G18" s="3">
        <v>7.7</v>
      </c>
      <c r="H18" s="3">
        <v>2</v>
      </c>
      <c r="I18" s="3">
        <v>0</v>
      </c>
      <c r="J18" s="3">
        <v>0.2</v>
      </c>
      <c r="K18" s="32">
        <v>3.1</v>
      </c>
      <c r="L18" s="40">
        <v>5</v>
      </c>
      <c r="M18" s="3">
        <v>4.9</v>
      </c>
      <c r="N18" s="3"/>
      <c r="O18" s="3">
        <v>0</v>
      </c>
      <c r="P18" s="3">
        <v>8.7</v>
      </c>
      <c r="Q18" s="32">
        <v>3.6</v>
      </c>
      <c r="R18" s="40"/>
      <c r="S18" s="3">
        <v>4.1</v>
      </c>
      <c r="T18" s="3">
        <v>0</v>
      </c>
      <c r="U18" s="3">
        <v>0</v>
      </c>
      <c r="V18" s="3">
        <v>0</v>
      </c>
      <c r="W18" s="32">
        <v>0</v>
      </c>
      <c r="X18" s="40">
        <v>0</v>
      </c>
      <c r="Y18" s="3">
        <v>0</v>
      </c>
      <c r="Z18" s="3">
        <v>0</v>
      </c>
      <c r="AA18" s="3">
        <v>0</v>
      </c>
      <c r="AB18" s="3">
        <v>0</v>
      </c>
      <c r="AC18" s="32">
        <v>0</v>
      </c>
      <c r="AD18" s="17"/>
      <c r="AE18" s="17"/>
      <c r="AF18" s="5"/>
      <c r="AH18" s="5"/>
    </row>
    <row r="19" spans="1:33" ht="12.75">
      <c r="A19" s="99" t="s">
        <v>21</v>
      </c>
      <c r="B19" s="26" t="s">
        <v>17</v>
      </c>
      <c r="C19" s="40">
        <f t="shared" si="3"/>
        <v>39</v>
      </c>
      <c r="D19" s="3">
        <f t="shared" si="4"/>
        <v>30.5</v>
      </c>
      <c r="E19" s="32">
        <f aca="true" t="shared" si="5" ref="E19:E25">D19/C19*100</f>
        <v>78.2051282051282</v>
      </c>
      <c r="F19" s="37">
        <v>2.5</v>
      </c>
      <c r="G19" s="3">
        <v>4.4</v>
      </c>
      <c r="H19" s="3">
        <v>2</v>
      </c>
      <c r="I19" s="3">
        <v>0</v>
      </c>
      <c r="J19" s="3">
        <v>0.5</v>
      </c>
      <c r="K19" s="32">
        <v>2.2</v>
      </c>
      <c r="L19" s="40"/>
      <c r="M19" s="3">
        <v>0</v>
      </c>
      <c r="N19" s="3"/>
      <c r="O19" s="3">
        <v>0</v>
      </c>
      <c r="P19" s="3">
        <v>4</v>
      </c>
      <c r="Q19" s="32">
        <v>2.8</v>
      </c>
      <c r="R19" s="40">
        <v>11</v>
      </c>
      <c r="S19" s="3">
        <v>10.9</v>
      </c>
      <c r="T19" s="3">
        <v>6</v>
      </c>
      <c r="U19" s="3">
        <v>6</v>
      </c>
      <c r="V19" s="3">
        <v>9</v>
      </c>
      <c r="W19" s="32">
        <v>3</v>
      </c>
      <c r="X19" s="40">
        <v>2</v>
      </c>
      <c r="Y19" s="3">
        <v>0.5</v>
      </c>
      <c r="Z19" s="3">
        <v>1</v>
      </c>
      <c r="AA19" s="3">
        <v>0.4</v>
      </c>
      <c r="AB19" s="3">
        <v>1</v>
      </c>
      <c r="AC19" s="32">
        <v>0.3</v>
      </c>
      <c r="AD19" s="17"/>
      <c r="AE19" s="17"/>
      <c r="AF19" s="5"/>
      <c r="AG19" s="5"/>
    </row>
    <row r="20" spans="1:34" ht="12.75">
      <c r="A20" s="99" t="s">
        <v>22</v>
      </c>
      <c r="B20" s="26" t="s">
        <v>47</v>
      </c>
      <c r="C20" s="40">
        <f t="shared" si="3"/>
        <v>259.4</v>
      </c>
      <c r="D20" s="3">
        <f t="shared" si="4"/>
        <v>286.4</v>
      </c>
      <c r="E20" s="32">
        <f t="shared" si="5"/>
        <v>110.40863531225907</v>
      </c>
      <c r="F20" s="37">
        <v>31.5</v>
      </c>
      <c r="G20" s="3">
        <v>28.9</v>
      </c>
      <c r="H20" s="3">
        <v>9.8</v>
      </c>
      <c r="I20" s="3">
        <v>0</v>
      </c>
      <c r="J20" s="3">
        <v>0.3</v>
      </c>
      <c r="K20" s="32">
        <v>9.5</v>
      </c>
      <c r="L20" s="40">
        <v>37</v>
      </c>
      <c r="M20" s="3">
        <v>36.6</v>
      </c>
      <c r="N20" s="3">
        <v>30</v>
      </c>
      <c r="O20" s="3">
        <v>30.7</v>
      </c>
      <c r="P20" s="3">
        <v>19</v>
      </c>
      <c r="Q20" s="32">
        <v>18.8</v>
      </c>
      <c r="R20" s="40">
        <v>25</v>
      </c>
      <c r="S20" s="3">
        <v>20.8</v>
      </c>
      <c r="T20" s="3">
        <v>20</v>
      </c>
      <c r="U20" s="3">
        <v>28</v>
      </c>
      <c r="V20" s="3">
        <v>20.3</v>
      </c>
      <c r="W20" s="32">
        <v>13.1</v>
      </c>
      <c r="X20" s="40">
        <v>3.1</v>
      </c>
      <c r="Y20" s="3">
        <v>7.6</v>
      </c>
      <c r="Z20" s="3">
        <v>24</v>
      </c>
      <c r="AA20" s="3">
        <v>22.6</v>
      </c>
      <c r="AB20" s="3">
        <v>39.4</v>
      </c>
      <c r="AC20" s="32">
        <v>69.8</v>
      </c>
      <c r="AD20" s="17"/>
      <c r="AE20" s="17"/>
      <c r="AF20" s="5"/>
      <c r="AH20" s="5"/>
    </row>
    <row r="21" spans="1:32" ht="12.75">
      <c r="A21" s="107" t="s">
        <v>23</v>
      </c>
      <c r="B21" s="27" t="s">
        <v>18</v>
      </c>
      <c r="C21" s="40">
        <f t="shared" si="3"/>
        <v>0</v>
      </c>
      <c r="D21" s="3">
        <f t="shared" si="4"/>
        <v>2.5</v>
      </c>
      <c r="E21" s="32">
        <v>0</v>
      </c>
      <c r="F21" s="37">
        <v>0</v>
      </c>
      <c r="G21" s="3">
        <v>0</v>
      </c>
      <c r="H21" s="3">
        <v>0</v>
      </c>
      <c r="I21" s="3">
        <v>0</v>
      </c>
      <c r="J21" s="3">
        <v>0</v>
      </c>
      <c r="K21" s="32">
        <v>0</v>
      </c>
      <c r="L21" s="40">
        <v>0</v>
      </c>
      <c r="M21" s="3">
        <v>2.5</v>
      </c>
      <c r="N21" s="3">
        <v>0</v>
      </c>
      <c r="O21" s="3">
        <v>0</v>
      </c>
      <c r="P21" s="3">
        <v>0</v>
      </c>
      <c r="Q21" s="32">
        <v>0</v>
      </c>
      <c r="R21" s="40">
        <v>0</v>
      </c>
      <c r="S21" s="3">
        <v>0</v>
      </c>
      <c r="T21" s="3">
        <v>0</v>
      </c>
      <c r="U21" s="3">
        <v>0</v>
      </c>
      <c r="V21" s="3">
        <v>0</v>
      </c>
      <c r="W21" s="32">
        <v>0</v>
      </c>
      <c r="X21" s="40">
        <v>0</v>
      </c>
      <c r="Y21" s="3">
        <v>0</v>
      </c>
      <c r="Z21" s="3">
        <v>0</v>
      </c>
      <c r="AA21" s="3">
        <v>0</v>
      </c>
      <c r="AB21" s="3">
        <v>0</v>
      </c>
      <c r="AC21" s="32">
        <v>0</v>
      </c>
      <c r="AD21" s="17"/>
      <c r="AE21" s="17"/>
      <c r="AF21" s="5"/>
    </row>
    <row r="22" spans="1:34" ht="12.75">
      <c r="A22" s="107" t="s">
        <v>24</v>
      </c>
      <c r="B22" s="27" t="s">
        <v>53</v>
      </c>
      <c r="C22" s="40">
        <f t="shared" si="3"/>
        <v>0</v>
      </c>
      <c r="D22" s="3">
        <f t="shared" si="4"/>
        <v>0</v>
      </c>
      <c r="E22" s="32">
        <v>0</v>
      </c>
      <c r="F22" s="37">
        <v>0</v>
      </c>
      <c r="G22" s="3">
        <v>0</v>
      </c>
      <c r="H22" s="3">
        <v>0</v>
      </c>
      <c r="I22" s="3">
        <v>0</v>
      </c>
      <c r="J22" s="3">
        <v>0</v>
      </c>
      <c r="K22" s="32">
        <v>0</v>
      </c>
      <c r="L22" s="40">
        <v>0</v>
      </c>
      <c r="M22" s="3"/>
      <c r="N22" s="3">
        <v>0</v>
      </c>
      <c r="O22" s="3">
        <v>0</v>
      </c>
      <c r="P22" s="3">
        <v>0</v>
      </c>
      <c r="Q22" s="32">
        <v>0</v>
      </c>
      <c r="R22" s="40">
        <v>0</v>
      </c>
      <c r="S22" s="3">
        <v>0</v>
      </c>
      <c r="T22" s="3">
        <v>0</v>
      </c>
      <c r="U22" s="3">
        <v>0</v>
      </c>
      <c r="V22" s="3">
        <v>0</v>
      </c>
      <c r="W22" s="32">
        <v>0</v>
      </c>
      <c r="X22" s="40">
        <v>0</v>
      </c>
      <c r="Y22" s="3">
        <v>0</v>
      </c>
      <c r="Z22" s="3">
        <v>0</v>
      </c>
      <c r="AA22" s="3">
        <v>0</v>
      </c>
      <c r="AB22" s="3">
        <v>0</v>
      </c>
      <c r="AC22" s="32">
        <v>0</v>
      </c>
      <c r="AD22" s="17"/>
      <c r="AE22" s="17"/>
      <c r="AF22" s="5"/>
      <c r="AH22" s="5"/>
    </row>
    <row r="23" spans="1:32" ht="25.5">
      <c r="A23" s="107" t="s">
        <v>25</v>
      </c>
      <c r="B23" s="26" t="s">
        <v>88</v>
      </c>
      <c r="C23" s="40">
        <f t="shared" si="3"/>
        <v>86.10000000000001</v>
      </c>
      <c r="D23" s="3">
        <f t="shared" si="4"/>
        <v>66.60000000000001</v>
      </c>
      <c r="E23" s="32">
        <f t="shared" si="5"/>
        <v>77.35191637630662</v>
      </c>
      <c r="F23" s="37">
        <v>0</v>
      </c>
      <c r="G23" s="3">
        <v>0</v>
      </c>
      <c r="H23" s="3">
        <v>0</v>
      </c>
      <c r="I23" s="3">
        <v>0</v>
      </c>
      <c r="J23" s="3">
        <v>0</v>
      </c>
      <c r="K23" s="32">
        <v>0</v>
      </c>
      <c r="L23" s="40">
        <v>7</v>
      </c>
      <c r="M23" s="3">
        <v>7</v>
      </c>
      <c r="N23" s="3">
        <v>6</v>
      </c>
      <c r="O23" s="3">
        <v>5.3</v>
      </c>
      <c r="P23" s="3">
        <v>40</v>
      </c>
      <c r="Q23" s="32">
        <v>36.7</v>
      </c>
      <c r="R23" s="40">
        <v>10.9</v>
      </c>
      <c r="S23" s="3">
        <v>0</v>
      </c>
      <c r="T23" s="3">
        <v>0</v>
      </c>
      <c r="U23" s="3">
        <v>0</v>
      </c>
      <c r="V23" s="3">
        <v>5</v>
      </c>
      <c r="W23" s="32">
        <v>0</v>
      </c>
      <c r="X23" s="40">
        <v>0</v>
      </c>
      <c r="Y23" s="3">
        <v>0</v>
      </c>
      <c r="Z23" s="3">
        <v>16</v>
      </c>
      <c r="AA23" s="3">
        <v>16.4</v>
      </c>
      <c r="AB23" s="3">
        <v>1.2</v>
      </c>
      <c r="AC23" s="32">
        <v>1.2</v>
      </c>
      <c r="AD23" s="17"/>
      <c r="AE23" s="17"/>
      <c r="AF23" s="5"/>
    </row>
    <row r="24" spans="1:32" ht="12.75">
      <c r="A24" s="107" t="s">
        <v>26</v>
      </c>
      <c r="B24" s="26" t="s">
        <v>87</v>
      </c>
      <c r="C24" s="40">
        <f t="shared" si="3"/>
        <v>2</v>
      </c>
      <c r="D24" s="3">
        <f t="shared" si="4"/>
        <v>0</v>
      </c>
      <c r="E24" s="32">
        <f t="shared" si="5"/>
        <v>0</v>
      </c>
      <c r="F24" s="37">
        <v>0</v>
      </c>
      <c r="G24" s="3">
        <v>0</v>
      </c>
      <c r="H24" s="3">
        <v>0</v>
      </c>
      <c r="I24" s="3">
        <v>0</v>
      </c>
      <c r="J24" s="3">
        <v>0</v>
      </c>
      <c r="K24" s="32">
        <v>0</v>
      </c>
      <c r="L24" s="40">
        <v>2</v>
      </c>
      <c r="M24" s="3">
        <v>0</v>
      </c>
      <c r="N24" s="3">
        <v>0</v>
      </c>
      <c r="O24" s="3">
        <v>0</v>
      </c>
      <c r="P24" s="3"/>
      <c r="Q24" s="32">
        <v>0</v>
      </c>
      <c r="R24" s="40">
        <v>0</v>
      </c>
      <c r="S24" s="3">
        <v>0</v>
      </c>
      <c r="T24" s="3">
        <v>0</v>
      </c>
      <c r="U24" s="3">
        <v>0</v>
      </c>
      <c r="V24" s="3">
        <v>0</v>
      </c>
      <c r="W24" s="32">
        <v>0</v>
      </c>
      <c r="X24" s="40">
        <v>0</v>
      </c>
      <c r="Y24" s="3">
        <v>0</v>
      </c>
      <c r="Z24" s="3">
        <v>0</v>
      </c>
      <c r="AA24" s="3">
        <v>0</v>
      </c>
      <c r="AB24" s="3">
        <v>0</v>
      </c>
      <c r="AC24" s="32">
        <v>0</v>
      </c>
      <c r="AD24" s="17"/>
      <c r="AE24" s="17"/>
      <c r="AF24" s="5"/>
    </row>
    <row r="25" spans="1:32" ht="12.75">
      <c r="A25" s="107" t="s">
        <v>27</v>
      </c>
      <c r="B25" s="27" t="s">
        <v>28</v>
      </c>
      <c r="C25" s="40">
        <f t="shared" si="3"/>
        <v>296.70000000000005</v>
      </c>
      <c r="D25" s="3">
        <f>G25+I25+K25+M25+O25+Q25+S25+U25+W25+Y25+AA25+AC25</f>
        <v>279.6</v>
      </c>
      <c r="E25" s="32">
        <f t="shared" si="5"/>
        <v>94.23660262891809</v>
      </c>
      <c r="F25" s="37">
        <v>36.1</v>
      </c>
      <c r="G25" s="3">
        <f>G27+G28+G29+G30</f>
        <v>6.2</v>
      </c>
      <c r="H25" s="3">
        <f>H27+H28+H29+H30</f>
        <v>33.3</v>
      </c>
      <c r="I25" s="3">
        <f>I27+I28+I29+I30</f>
        <v>43.1</v>
      </c>
      <c r="J25" s="3">
        <f>J27+J28+J29+J30</f>
        <v>25.9</v>
      </c>
      <c r="K25" s="32">
        <f>K27+K28+K29+K30</f>
        <v>37.199999999999996</v>
      </c>
      <c r="L25" s="40">
        <f>L27+L28+L29</f>
        <v>37.300000000000004</v>
      </c>
      <c r="M25" s="3">
        <f>M27+M28+M29+M30</f>
        <v>34.8</v>
      </c>
      <c r="N25" s="3">
        <f>N27+N28+N29+N30</f>
        <v>11</v>
      </c>
      <c r="O25" s="3">
        <f>O27+O28+O29+O30</f>
        <v>13.299999999999999</v>
      </c>
      <c r="P25" s="3">
        <f>P28+P29</f>
        <v>11</v>
      </c>
      <c r="Q25" s="32">
        <f>Q27+Q28+Q29+Q30</f>
        <v>7.1</v>
      </c>
      <c r="R25" s="40">
        <v>11</v>
      </c>
      <c r="S25" s="3">
        <f>S27+S28+S29+S30</f>
        <v>7.5</v>
      </c>
      <c r="T25" s="3">
        <f>T27+T28+T29</f>
        <v>9.2</v>
      </c>
      <c r="U25" s="3">
        <f>U27+U28+U29+U30</f>
        <v>10.7</v>
      </c>
      <c r="V25" s="3">
        <v>9</v>
      </c>
      <c r="W25" s="32">
        <f>W27+W28+W29+W30</f>
        <v>9.3</v>
      </c>
      <c r="X25" s="40">
        <f>X27+X28+X29+X3</f>
        <v>41.8</v>
      </c>
      <c r="Y25" s="3">
        <f>Y27+Y28+Y29+Y30</f>
        <v>7.3</v>
      </c>
      <c r="Z25" s="3">
        <f>Z27+Z28+Z29+Z30</f>
        <v>35.8</v>
      </c>
      <c r="AA25" s="3">
        <f>AA27+AA28+AA29+AA30</f>
        <v>14.2</v>
      </c>
      <c r="AB25" s="3">
        <f>AB27+AB28+AB29+AB30</f>
        <v>35.3</v>
      </c>
      <c r="AC25" s="32">
        <f>AC27+AC28+AC29+AC30</f>
        <v>88.9</v>
      </c>
      <c r="AD25" s="17"/>
      <c r="AE25" s="17"/>
      <c r="AF25" s="5"/>
    </row>
    <row r="26" spans="1:32" ht="12.75">
      <c r="A26" s="107" t="s">
        <v>35</v>
      </c>
      <c r="B26" s="27" t="s">
        <v>13</v>
      </c>
      <c r="C26" s="33" t="s">
        <v>52</v>
      </c>
      <c r="D26" s="6" t="s">
        <v>52</v>
      </c>
      <c r="E26" s="31" t="s">
        <v>52</v>
      </c>
      <c r="F26" s="55" t="s">
        <v>52</v>
      </c>
      <c r="G26" s="6" t="s">
        <v>52</v>
      </c>
      <c r="H26" s="6" t="s">
        <v>52</v>
      </c>
      <c r="I26" s="6" t="s">
        <v>52</v>
      </c>
      <c r="J26" s="6" t="s">
        <v>52</v>
      </c>
      <c r="K26" s="31" t="s">
        <v>52</v>
      </c>
      <c r="L26" s="33" t="s">
        <v>52</v>
      </c>
      <c r="M26" s="6" t="s">
        <v>52</v>
      </c>
      <c r="N26" s="6" t="s">
        <v>52</v>
      </c>
      <c r="O26" s="6" t="s">
        <v>52</v>
      </c>
      <c r="P26" s="6" t="s">
        <v>52</v>
      </c>
      <c r="Q26" s="31" t="s">
        <v>52</v>
      </c>
      <c r="R26" s="33" t="s">
        <v>52</v>
      </c>
      <c r="S26" s="6" t="s">
        <v>52</v>
      </c>
      <c r="T26" s="6" t="s">
        <v>52</v>
      </c>
      <c r="U26" s="6" t="s">
        <v>52</v>
      </c>
      <c r="V26" s="6" t="s">
        <v>52</v>
      </c>
      <c r="W26" s="31" t="s">
        <v>52</v>
      </c>
      <c r="X26" s="33" t="s">
        <v>52</v>
      </c>
      <c r="Y26" s="6" t="s">
        <v>52</v>
      </c>
      <c r="Z26" s="6" t="s">
        <v>52</v>
      </c>
      <c r="AA26" s="6" t="s">
        <v>52</v>
      </c>
      <c r="AB26" s="6" t="s">
        <v>52</v>
      </c>
      <c r="AC26" s="31" t="s">
        <v>52</v>
      </c>
      <c r="AD26" s="17"/>
      <c r="AE26" s="17"/>
      <c r="AF26" s="5"/>
    </row>
    <row r="27" spans="1:34" ht="12.75">
      <c r="A27" s="107" t="s">
        <v>36</v>
      </c>
      <c r="B27" s="27" t="s">
        <v>29</v>
      </c>
      <c r="C27" s="40">
        <f>F27+H27+J27+L27+N27+P27+R27+T27+V27+X27+Z27+AB27</f>
        <v>171.4</v>
      </c>
      <c r="D27" s="3">
        <f>G27+I27+K27+M27+O27+Q27+S27+U27+W27+Y27+AA27+AC27</f>
        <v>162.60000000000002</v>
      </c>
      <c r="E27" s="32">
        <f>D27/C27*100</f>
        <v>94.86581096849476</v>
      </c>
      <c r="F27" s="37">
        <v>26</v>
      </c>
      <c r="G27" s="3">
        <v>5</v>
      </c>
      <c r="H27" s="3">
        <v>24</v>
      </c>
      <c r="I27" s="3">
        <v>32.1</v>
      </c>
      <c r="J27" s="3">
        <v>16.7</v>
      </c>
      <c r="K27" s="32">
        <v>29.4</v>
      </c>
      <c r="L27" s="40">
        <v>28.2</v>
      </c>
      <c r="M27" s="3">
        <v>25.7</v>
      </c>
      <c r="N27" s="3">
        <v>0</v>
      </c>
      <c r="O27" s="3">
        <v>0</v>
      </c>
      <c r="P27" s="3">
        <v>0</v>
      </c>
      <c r="Q27" s="32">
        <v>0</v>
      </c>
      <c r="R27" s="40">
        <v>0</v>
      </c>
      <c r="S27" s="3">
        <v>0</v>
      </c>
      <c r="T27" s="3">
        <v>0</v>
      </c>
      <c r="U27" s="3">
        <v>0</v>
      </c>
      <c r="V27" s="3">
        <v>0</v>
      </c>
      <c r="W27" s="32">
        <v>0</v>
      </c>
      <c r="X27" s="40">
        <v>32.5</v>
      </c>
      <c r="Y27" s="3">
        <v>0</v>
      </c>
      <c r="Z27" s="3">
        <v>20</v>
      </c>
      <c r="AA27" s="3">
        <v>0</v>
      </c>
      <c r="AB27" s="3">
        <v>24</v>
      </c>
      <c r="AC27" s="32">
        <v>70.4</v>
      </c>
      <c r="AD27" s="17"/>
      <c r="AE27" s="17"/>
      <c r="AF27" s="5"/>
      <c r="AG27" s="5"/>
      <c r="AH27" s="5"/>
    </row>
    <row r="28" spans="1:32" ht="12.75">
      <c r="A28" s="107" t="s">
        <v>37</v>
      </c>
      <c r="B28" s="27" t="s">
        <v>30</v>
      </c>
      <c r="C28" s="40">
        <f>F28+H28+J28+L28+N28+P28+R28+T28+V28+X28+Z28+AB28</f>
        <v>111.7</v>
      </c>
      <c r="D28" s="3">
        <v>103.3</v>
      </c>
      <c r="E28" s="32">
        <f>D28/C28*100</f>
        <v>92.47985675917636</v>
      </c>
      <c r="F28" s="37">
        <v>9</v>
      </c>
      <c r="G28" s="3">
        <v>0</v>
      </c>
      <c r="H28" s="3">
        <v>8</v>
      </c>
      <c r="I28" s="3">
        <v>10</v>
      </c>
      <c r="J28" s="3">
        <v>8</v>
      </c>
      <c r="K28" s="32">
        <v>6.5</v>
      </c>
      <c r="L28" s="40">
        <v>8</v>
      </c>
      <c r="M28" s="3">
        <v>7.8</v>
      </c>
      <c r="N28" s="3">
        <v>10</v>
      </c>
      <c r="O28" s="3">
        <v>12.2</v>
      </c>
      <c r="P28" s="3">
        <v>10</v>
      </c>
      <c r="Q28" s="32">
        <v>6.1</v>
      </c>
      <c r="R28" s="40">
        <v>10</v>
      </c>
      <c r="S28" s="3">
        <v>6.5</v>
      </c>
      <c r="T28" s="3">
        <v>8.2</v>
      </c>
      <c r="U28" s="3">
        <v>9.7</v>
      </c>
      <c r="V28" s="3">
        <v>8</v>
      </c>
      <c r="W28" s="32">
        <v>8.3</v>
      </c>
      <c r="X28" s="40">
        <v>8</v>
      </c>
      <c r="Y28" s="3">
        <v>6.5</v>
      </c>
      <c r="Z28" s="3">
        <v>14.5</v>
      </c>
      <c r="AA28" s="3">
        <v>12.7</v>
      </c>
      <c r="AB28" s="3">
        <v>10</v>
      </c>
      <c r="AC28" s="32">
        <v>16.9</v>
      </c>
      <c r="AD28" s="17"/>
      <c r="AE28" s="17"/>
      <c r="AF28" s="5"/>
    </row>
    <row r="29" spans="1:34" ht="12.75">
      <c r="A29" s="107" t="s">
        <v>38</v>
      </c>
      <c r="B29" s="27" t="s">
        <v>31</v>
      </c>
      <c r="C29" s="40">
        <f>F29+H29+J29+L29+N29+P29+R29+T29+V29+X29+Z29+AB29</f>
        <v>13.800000000000002</v>
      </c>
      <c r="D29" s="3">
        <f>G29+I29+K29+M29+O29+Q29+S29+U29+W29+Y29+AA29+AC29</f>
        <v>13.8</v>
      </c>
      <c r="E29" s="32">
        <f>D29/C29*100</f>
        <v>99.99999999999999</v>
      </c>
      <c r="F29" s="37">
        <v>1.3</v>
      </c>
      <c r="G29" s="3">
        <v>1.2</v>
      </c>
      <c r="H29" s="3">
        <v>1.3</v>
      </c>
      <c r="I29" s="3">
        <v>1</v>
      </c>
      <c r="J29" s="3">
        <v>1.2</v>
      </c>
      <c r="K29" s="32">
        <v>1.3</v>
      </c>
      <c r="L29" s="40">
        <v>1.1</v>
      </c>
      <c r="M29" s="3">
        <v>1.3</v>
      </c>
      <c r="N29" s="3">
        <v>1</v>
      </c>
      <c r="O29" s="3">
        <v>1.1</v>
      </c>
      <c r="P29" s="3">
        <v>1</v>
      </c>
      <c r="Q29" s="32">
        <v>1</v>
      </c>
      <c r="R29" s="40">
        <v>1</v>
      </c>
      <c r="S29" s="3">
        <v>1</v>
      </c>
      <c r="T29" s="3">
        <v>1</v>
      </c>
      <c r="U29" s="3">
        <v>1</v>
      </c>
      <c r="V29" s="3">
        <v>1</v>
      </c>
      <c r="W29" s="32">
        <v>1</v>
      </c>
      <c r="X29" s="40">
        <v>1.3</v>
      </c>
      <c r="Y29" s="3">
        <v>0.8</v>
      </c>
      <c r="Z29" s="3">
        <v>1.3</v>
      </c>
      <c r="AA29" s="3">
        <v>1.5</v>
      </c>
      <c r="AB29" s="3">
        <v>1.3</v>
      </c>
      <c r="AC29" s="32">
        <v>1.6</v>
      </c>
      <c r="AD29" s="17"/>
      <c r="AE29" s="17"/>
      <c r="AF29" s="5"/>
      <c r="AH29" s="5"/>
    </row>
    <row r="30" spans="1:34" ht="12.75">
      <c r="A30" s="107" t="s">
        <v>39</v>
      </c>
      <c r="B30" s="27" t="s">
        <v>32</v>
      </c>
      <c r="C30" s="40">
        <f>F30+H30+J30+L30+N30+P30+R30+T30+V30+X30+Z30+AB30</f>
        <v>0</v>
      </c>
      <c r="D30" s="3">
        <f>G30+I30+K30+M30+O30+Q30+S30+U30+W30+Y30+AA30+AC30</f>
        <v>0</v>
      </c>
      <c r="E30" s="32">
        <v>0</v>
      </c>
      <c r="F30" s="37">
        <v>0</v>
      </c>
      <c r="G30" s="3">
        <v>0</v>
      </c>
      <c r="H30" s="3">
        <v>0</v>
      </c>
      <c r="I30" s="3">
        <v>0</v>
      </c>
      <c r="J30" s="3">
        <v>0</v>
      </c>
      <c r="K30" s="32">
        <v>0</v>
      </c>
      <c r="L30" s="40">
        <v>0</v>
      </c>
      <c r="M30" s="3">
        <v>0</v>
      </c>
      <c r="N30" s="3">
        <v>0</v>
      </c>
      <c r="O30" s="3">
        <v>0</v>
      </c>
      <c r="P30" s="3">
        <v>0</v>
      </c>
      <c r="Q30" s="32">
        <v>0</v>
      </c>
      <c r="R30" s="40"/>
      <c r="S30" s="3"/>
      <c r="T30" s="3">
        <v>0</v>
      </c>
      <c r="U30" s="3">
        <v>0</v>
      </c>
      <c r="V30" s="3">
        <v>0</v>
      </c>
      <c r="W30" s="32">
        <v>0</v>
      </c>
      <c r="X30" s="40">
        <v>0</v>
      </c>
      <c r="Y30" s="3">
        <v>0</v>
      </c>
      <c r="Z30" s="3">
        <v>0</v>
      </c>
      <c r="AA30" s="3">
        <v>0</v>
      </c>
      <c r="AB30" s="3">
        <v>0</v>
      </c>
      <c r="AC30" s="32">
        <v>0</v>
      </c>
      <c r="AD30" s="17"/>
      <c r="AE30" s="17"/>
      <c r="AF30" s="5"/>
      <c r="AH30" s="5"/>
    </row>
    <row r="31" spans="1:35" ht="12.75">
      <c r="A31" s="107" t="s">
        <v>33</v>
      </c>
      <c r="B31" s="27" t="s">
        <v>34</v>
      </c>
      <c r="C31" s="40">
        <f>F31+H31+J31+L31+N31+P31+R31+T31+V31+X31+Z31+AB31</f>
        <v>285.40000000000003</v>
      </c>
      <c r="D31" s="3">
        <v>285.4</v>
      </c>
      <c r="E31" s="32">
        <f>D31/C31*100</f>
        <v>99.99999999999997</v>
      </c>
      <c r="F31" s="37">
        <v>14.6</v>
      </c>
      <c r="G31" s="3">
        <v>14.7</v>
      </c>
      <c r="H31" s="3">
        <v>3</v>
      </c>
      <c r="I31" s="3">
        <v>0</v>
      </c>
      <c r="J31" s="3">
        <v>8</v>
      </c>
      <c r="K31" s="32">
        <v>11</v>
      </c>
      <c r="L31" s="40">
        <v>20</v>
      </c>
      <c r="M31" s="3">
        <v>20</v>
      </c>
      <c r="N31" s="3">
        <v>26.5</v>
      </c>
      <c r="O31" s="3">
        <f>O33+O34+O35+O36</f>
        <v>26.400000000000002</v>
      </c>
      <c r="P31" s="3">
        <v>38.5</v>
      </c>
      <c r="Q31" s="32">
        <v>38.5</v>
      </c>
      <c r="R31" s="40">
        <v>57.7</v>
      </c>
      <c r="S31" s="3">
        <v>22.5</v>
      </c>
      <c r="T31" s="3">
        <v>22</v>
      </c>
      <c r="U31" s="3">
        <v>24.8</v>
      </c>
      <c r="V31" s="3">
        <v>32</v>
      </c>
      <c r="W31" s="32">
        <v>45.2</v>
      </c>
      <c r="X31" s="40">
        <v>21</v>
      </c>
      <c r="Y31" s="3">
        <v>16.8</v>
      </c>
      <c r="Z31" s="3">
        <v>33</v>
      </c>
      <c r="AA31" s="3">
        <v>43.5</v>
      </c>
      <c r="AB31" s="3">
        <v>9.1</v>
      </c>
      <c r="AC31" s="32">
        <v>22.1</v>
      </c>
      <c r="AD31" s="17"/>
      <c r="AE31" s="17"/>
      <c r="AF31" s="5"/>
      <c r="AG31" s="5"/>
      <c r="AH31" s="5"/>
      <c r="AI31" s="5"/>
    </row>
    <row r="32" spans="1:35" ht="12.75">
      <c r="A32" s="107"/>
      <c r="B32" s="27" t="s">
        <v>13</v>
      </c>
      <c r="C32" s="33" t="s">
        <v>52</v>
      </c>
      <c r="D32" s="6" t="s">
        <v>52</v>
      </c>
      <c r="E32" s="31" t="s">
        <v>52</v>
      </c>
      <c r="F32" s="55" t="s">
        <v>52</v>
      </c>
      <c r="G32" s="6" t="s">
        <v>52</v>
      </c>
      <c r="H32" s="6" t="s">
        <v>52</v>
      </c>
      <c r="I32" s="6" t="s">
        <v>52</v>
      </c>
      <c r="J32" s="6" t="s">
        <v>52</v>
      </c>
      <c r="K32" s="31" t="s">
        <v>52</v>
      </c>
      <c r="L32" s="33" t="s">
        <v>52</v>
      </c>
      <c r="M32" s="6" t="s">
        <v>52</v>
      </c>
      <c r="N32" s="6" t="s">
        <v>52</v>
      </c>
      <c r="O32" s="6" t="s">
        <v>52</v>
      </c>
      <c r="P32" s="6" t="s">
        <v>52</v>
      </c>
      <c r="Q32" s="31" t="s">
        <v>52</v>
      </c>
      <c r="R32" s="33"/>
      <c r="S32" s="6" t="s">
        <v>52</v>
      </c>
      <c r="T32" s="6" t="s">
        <v>52</v>
      </c>
      <c r="U32" s="6" t="s">
        <v>52</v>
      </c>
      <c r="V32" s="6" t="s">
        <v>52</v>
      </c>
      <c r="W32" s="31" t="s">
        <v>52</v>
      </c>
      <c r="X32" s="33" t="s">
        <v>52</v>
      </c>
      <c r="Y32" s="6" t="s">
        <v>52</v>
      </c>
      <c r="Z32" s="6" t="s">
        <v>52</v>
      </c>
      <c r="AA32" s="6" t="s">
        <v>52</v>
      </c>
      <c r="AB32" s="6" t="s">
        <v>52</v>
      </c>
      <c r="AC32" s="31" t="s">
        <v>52</v>
      </c>
      <c r="AD32" s="17"/>
      <c r="AE32" s="17"/>
      <c r="AF32" s="5"/>
      <c r="AH32" s="5"/>
      <c r="AI32" s="5"/>
    </row>
    <row r="33" spans="1:32" s="4" customFormat="1" ht="12.75">
      <c r="A33" s="99" t="s">
        <v>40</v>
      </c>
      <c r="B33" s="27" t="s">
        <v>46</v>
      </c>
      <c r="C33" s="40">
        <f>F33+H33+J33+L33+N33+P33+R33+T33+V33+X33+Z33+AB33</f>
        <v>3.599999999999999</v>
      </c>
      <c r="D33" s="3">
        <f aca="true" t="shared" si="6" ref="D33:D39">G33+I33+K33+M33+O33+Q33+S33+U33+W33+Y33+AA33+AC33</f>
        <v>2.1999999999999997</v>
      </c>
      <c r="E33" s="32">
        <f>D33/C33*100</f>
        <v>61.111111111111114</v>
      </c>
      <c r="F33" s="37">
        <v>0.3</v>
      </c>
      <c r="G33" s="3">
        <v>0.3</v>
      </c>
      <c r="H33" s="3">
        <v>0.3</v>
      </c>
      <c r="I33" s="3">
        <v>0</v>
      </c>
      <c r="J33" s="3">
        <v>0.3</v>
      </c>
      <c r="K33" s="32">
        <v>0.6</v>
      </c>
      <c r="L33" s="40">
        <v>0.3</v>
      </c>
      <c r="M33" s="3">
        <v>0</v>
      </c>
      <c r="N33" s="3">
        <v>0.3</v>
      </c>
      <c r="O33" s="3">
        <v>0.4</v>
      </c>
      <c r="P33" s="3">
        <v>0.3</v>
      </c>
      <c r="Q33" s="32">
        <v>0</v>
      </c>
      <c r="R33" s="40">
        <v>0.3</v>
      </c>
      <c r="S33" s="3">
        <v>0</v>
      </c>
      <c r="T33" s="3">
        <v>0.3</v>
      </c>
      <c r="U33" s="3">
        <v>0</v>
      </c>
      <c r="V33" s="3">
        <v>0.3</v>
      </c>
      <c r="W33" s="32">
        <v>0</v>
      </c>
      <c r="X33" s="40">
        <v>0.3</v>
      </c>
      <c r="Y33" s="3">
        <v>0</v>
      </c>
      <c r="Z33" s="3">
        <v>0.3</v>
      </c>
      <c r="AA33" s="3">
        <v>0.9</v>
      </c>
      <c r="AB33" s="3">
        <v>0.3</v>
      </c>
      <c r="AC33" s="32"/>
      <c r="AD33" s="17"/>
      <c r="AE33" s="17"/>
      <c r="AF33" s="5"/>
    </row>
    <row r="34" spans="1:36" s="4" customFormat="1" ht="12.75">
      <c r="A34" s="99" t="s">
        <v>84</v>
      </c>
      <c r="B34" s="27" t="s">
        <v>77</v>
      </c>
      <c r="C34" s="40">
        <f>F34+H34+J34+L34+N34+P34+R34+T34+V34+X34+Z34+AB34</f>
        <v>28.799999999999994</v>
      </c>
      <c r="D34" s="3">
        <f t="shared" si="6"/>
        <v>21.799999999999997</v>
      </c>
      <c r="E34" s="32">
        <f aca="true" t="shared" si="7" ref="E34:E39">D34/C34*100</f>
        <v>75.69444444444446</v>
      </c>
      <c r="F34" s="37">
        <v>2.4</v>
      </c>
      <c r="G34" s="3">
        <v>2.4</v>
      </c>
      <c r="H34" s="3">
        <v>2.4</v>
      </c>
      <c r="I34" s="3">
        <v>0</v>
      </c>
      <c r="J34" s="3">
        <v>2.4</v>
      </c>
      <c r="K34" s="32">
        <v>2.4</v>
      </c>
      <c r="L34" s="40">
        <v>2.4</v>
      </c>
      <c r="M34" s="3">
        <v>2.4</v>
      </c>
      <c r="N34" s="3">
        <v>2.4</v>
      </c>
      <c r="O34" s="3">
        <v>2.4</v>
      </c>
      <c r="P34" s="3">
        <v>2.4</v>
      </c>
      <c r="Q34" s="32">
        <v>2.4</v>
      </c>
      <c r="R34" s="40">
        <v>2.4</v>
      </c>
      <c r="S34" s="3">
        <v>2.4</v>
      </c>
      <c r="T34" s="3">
        <v>2.4</v>
      </c>
      <c r="U34" s="3">
        <v>0.2</v>
      </c>
      <c r="V34" s="3">
        <v>2.4</v>
      </c>
      <c r="W34" s="32">
        <v>2.4</v>
      </c>
      <c r="X34" s="40">
        <v>2.4</v>
      </c>
      <c r="Y34" s="3">
        <v>2.4</v>
      </c>
      <c r="Z34" s="3">
        <v>2.4</v>
      </c>
      <c r="AA34" s="3">
        <v>2.4</v>
      </c>
      <c r="AB34" s="3">
        <v>2.4</v>
      </c>
      <c r="AC34" s="32"/>
      <c r="AD34" s="17"/>
      <c r="AE34" s="17"/>
      <c r="AF34" s="5"/>
      <c r="AJ34" s="5"/>
    </row>
    <row r="35" spans="1:35" s="4" customFormat="1" ht="38.25">
      <c r="A35" s="99" t="s">
        <v>44</v>
      </c>
      <c r="B35" s="108" t="s">
        <v>89</v>
      </c>
      <c r="C35" s="40">
        <f>F35+H35+J35+L35+N35+P35+R35+T35+V35+X35+Z35+AB35</f>
        <v>245.6</v>
      </c>
      <c r="D35" s="3">
        <f t="shared" si="6"/>
        <v>238.5</v>
      </c>
      <c r="E35" s="32">
        <f t="shared" si="7"/>
        <v>97.10912052117264</v>
      </c>
      <c r="F35" s="37">
        <v>12</v>
      </c>
      <c r="G35" s="3">
        <v>12</v>
      </c>
      <c r="H35" s="3">
        <v>0.3</v>
      </c>
      <c r="I35" s="3">
        <v>0</v>
      </c>
      <c r="J35" s="3">
        <v>5.3</v>
      </c>
      <c r="K35" s="32">
        <v>8</v>
      </c>
      <c r="L35" s="40">
        <v>17.2</v>
      </c>
      <c r="M35" s="3">
        <v>17.1</v>
      </c>
      <c r="N35" s="3">
        <v>23.2</v>
      </c>
      <c r="O35" s="3">
        <v>23.5</v>
      </c>
      <c r="P35" s="3">
        <v>35.7</v>
      </c>
      <c r="Q35" s="32">
        <f>Q31-Q33-Q34-Q36</f>
        <v>36</v>
      </c>
      <c r="R35" s="40">
        <v>54.9</v>
      </c>
      <c r="S35" s="3">
        <v>20</v>
      </c>
      <c r="T35" s="3">
        <v>19.2</v>
      </c>
      <c r="U35" s="3">
        <v>24.6</v>
      </c>
      <c r="V35" s="3">
        <v>29.2</v>
      </c>
      <c r="W35" s="32">
        <v>42.7</v>
      </c>
      <c r="X35" s="40">
        <v>18.3</v>
      </c>
      <c r="Y35" s="3">
        <v>14.4</v>
      </c>
      <c r="Z35" s="3">
        <v>30.3</v>
      </c>
      <c r="AA35" s="3">
        <v>40.2</v>
      </c>
      <c r="AB35" s="3"/>
      <c r="AC35" s="32"/>
      <c r="AD35" s="17"/>
      <c r="AE35" s="17"/>
      <c r="AF35" s="5"/>
      <c r="AG35" s="5"/>
      <c r="AI35" s="5"/>
    </row>
    <row r="36" spans="1:32" s="4" customFormat="1" ht="12.75">
      <c r="A36" s="99" t="s">
        <v>45</v>
      </c>
      <c r="B36" s="27" t="s">
        <v>54</v>
      </c>
      <c r="C36" s="40">
        <v>1.6</v>
      </c>
      <c r="D36" s="3">
        <f t="shared" si="6"/>
        <v>1.5000000000000002</v>
      </c>
      <c r="E36" s="32">
        <f t="shared" si="7"/>
        <v>93.75000000000001</v>
      </c>
      <c r="F36" s="37">
        <v>0.1</v>
      </c>
      <c r="G36" s="3">
        <v>0</v>
      </c>
      <c r="H36" s="3">
        <v>0.1</v>
      </c>
      <c r="I36" s="3">
        <v>0</v>
      </c>
      <c r="J36" s="3">
        <v>0.1</v>
      </c>
      <c r="K36" s="32">
        <v>0.1</v>
      </c>
      <c r="L36" s="40">
        <v>0.2</v>
      </c>
      <c r="M36" s="3">
        <v>0.5</v>
      </c>
      <c r="N36" s="3">
        <v>0.1</v>
      </c>
      <c r="O36" s="3">
        <v>0.1</v>
      </c>
      <c r="P36" s="3">
        <v>0.2</v>
      </c>
      <c r="Q36" s="32">
        <v>0.1</v>
      </c>
      <c r="R36" s="40">
        <v>0.1</v>
      </c>
      <c r="S36" s="3">
        <v>0.1</v>
      </c>
      <c r="T36" s="3">
        <v>0.1</v>
      </c>
      <c r="U36" s="3">
        <v>0.2</v>
      </c>
      <c r="V36" s="3">
        <v>0.1</v>
      </c>
      <c r="W36" s="32">
        <v>0.1</v>
      </c>
      <c r="X36" s="40">
        <v>0.1</v>
      </c>
      <c r="Y36" s="3">
        <v>0.1</v>
      </c>
      <c r="Z36" s="3">
        <v>0.1</v>
      </c>
      <c r="AA36" s="3">
        <v>0.1</v>
      </c>
      <c r="AB36" s="3">
        <v>0.1</v>
      </c>
      <c r="AC36" s="32">
        <v>0.1</v>
      </c>
      <c r="AD36" s="17"/>
      <c r="AE36" s="17"/>
      <c r="AF36" s="5"/>
    </row>
    <row r="37" spans="1:32" ht="12.75">
      <c r="A37" s="107" t="s">
        <v>41</v>
      </c>
      <c r="B37" s="27" t="s">
        <v>78</v>
      </c>
      <c r="C37" s="40">
        <v>31.8</v>
      </c>
      <c r="D37" s="3">
        <f t="shared" si="6"/>
        <v>21.599999999999998</v>
      </c>
      <c r="E37" s="32">
        <f t="shared" si="7"/>
        <v>67.9245283018868</v>
      </c>
      <c r="F37" s="37">
        <v>21.7</v>
      </c>
      <c r="G37" s="3">
        <v>2.1</v>
      </c>
      <c r="H37" s="3">
        <v>1.3</v>
      </c>
      <c r="I37" s="3">
        <v>0</v>
      </c>
      <c r="J37" s="3">
        <v>0</v>
      </c>
      <c r="K37" s="32">
        <v>9.1</v>
      </c>
      <c r="L37" s="40">
        <v>0</v>
      </c>
      <c r="M37" s="3">
        <v>0</v>
      </c>
      <c r="N37" s="3">
        <v>0</v>
      </c>
      <c r="O37" s="3">
        <v>4.5</v>
      </c>
      <c r="P37" s="3">
        <v>0</v>
      </c>
      <c r="Q37" s="32">
        <v>0</v>
      </c>
      <c r="R37" s="40">
        <v>36.8</v>
      </c>
      <c r="S37" s="3">
        <v>0</v>
      </c>
      <c r="T37" s="3">
        <v>0</v>
      </c>
      <c r="U37" s="3">
        <v>0</v>
      </c>
      <c r="V37" s="3">
        <v>0</v>
      </c>
      <c r="W37" s="32">
        <v>2.3</v>
      </c>
      <c r="X37" s="40">
        <v>0</v>
      </c>
      <c r="Y37" s="3">
        <v>0.9</v>
      </c>
      <c r="Z37" s="3">
        <v>0</v>
      </c>
      <c r="AA37" s="3">
        <v>2.7</v>
      </c>
      <c r="AB37" s="3">
        <v>0</v>
      </c>
      <c r="AC37" s="32">
        <v>0</v>
      </c>
      <c r="AD37" s="17"/>
      <c r="AE37" s="17"/>
      <c r="AF37" s="5"/>
    </row>
    <row r="38" spans="1:32" ht="12.75">
      <c r="A38" s="107" t="s">
        <v>55</v>
      </c>
      <c r="B38" s="27" t="s">
        <v>56</v>
      </c>
      <c r="C38" s="40">
        <v>2.4</v>
      </c>
      <c r="D38" s="3">
        <f t="shared" si="6"/>
        <v>1.9</v>
      </c>
      <c r="E38" s="32">
        <f t="shared" si="7"/>
        <v>79.16666666666666</v>
      </c>
      <c r="F38" s="37">
        <v>0.2</v>
      </c>
      <c r="G38" s="3">
        <v>0</v>
      </c>
      <c r="H38" s="3">
        <v>0</v>
      </c>
      <c r="I38" s="3">
        <v>0</v>
      </c>
      <c r="J38" s="3">
        <v>0</v>
      </c>
      <c r="K38" s="32">
        <v>0.2</v>
      </c>
      <c r="L38" s="40">
        <v>1</v>
      </c>
      <c r="M38" s="3">
        <v>0.2</v>
      </c>
      <c r="N38" s="3">
        <v>1</v>
      </c>
      <c r="O38" s="3">
        <v>0.1</v>
      </c>
      <c r="P38" s="3">
        <v>1</v>
      </c>
      <c r="Q38" s="32">
        <v>0.2</v>
      </c>
      <c r="R38" s="40">
        <v>0.5</v>
      </c>
      <c r="S38" s="3">
        <v>0</v>
      </c>
      <c r="T38" s="3">
        <v>1</v>
      </c>
      <c r="U38" s="3">
        <v>0</v>
      </c>
      <c r="V38" s="3">
        <v>0.5</v>
      </c>
      <c r="W38" s="32">
        <v>0.8</v>
      </c>
      <c r="X38" s="40">
        <v>0</v>
      </c>
      <c r="Y38" s="3">
        <v>0.2</v>
      </c>
      <c r="Z38" s="3">
        <v>0</v>
      </c>
      <c r="AA38" s="3">
        <v>0</v>
      </c>
      <c r="AB38" s="3">
        <v>0.2</v>
      </c>
      <c r="AC38" s="32">
        <v>0.2</v>
      </c>
      <c r="AD38" s="17"/>
      <c r="AE38" s="17"/>
      <c r="AF38" s="5"/>
    </row>
    <row r="39" spans="1:32" ht="39" thickBot="1">
      <c r="A39" s="109" t="s">
        <v>57</v>
      </c>
      <c r="B39" s="110" t="s">
        <v>48</v>
      </c>
      <c r="C39" s="103">
        <v>1.7</v>
      </c>
      <c r="D39" s="102">
        <f t="shared" si="6"/>
        <v>1.7</v>
      </c>
      <c r="E39" s="32">
        <f t="shared" si="7"/>
        <v>100</v>
      </c>
      <c r="F39" s="132">
        <v>0</v>
      </c>
      <c r="G39" s="102">
        <v>0</v>
      </c>
      <c r="H39" s="102">
        <v>0</v>
      </c>
      <c r="I39" s="102">
        <v>0</v>
      </c>
      <c r="J39" s="102">
        <v>0</v>
      </c>
      <c r="K39" s="104">
        <v>0</v>
      </c>
      <c r="L39" s="103">
        <v>2</v>
      </c>
      <c r="M39" s="102">
        <v>0</v>
      </c>
      <c r="N39" s="102">
        <v>0</v>
      </c>
      <c r="O39" s="102">
        <v>0</v>
      </c>
      <c r="P39" s="102">
        <v>0</v>
      </c>
      <c r="Q39" s="104">
        <v>0</v>
      </c>
      <c r="R39" s="103">
        <v>0</v>
      </c>
      <c r="S39" s="102">
        <v>0</v>
      </c>
      <c r="T39" s="102">
        <v>0</v>
      </c>
      <c r="U39" s="102">
        <v>0</v>
      </c>
      <c r="V39" s="102">
        <v>0</v>
      </c>
      <c r="W39" s="104">
        <v>0</v>
      </c>
      <c r="X39" s="103">
        <v>0</v>
      </c>
      <c r="Y39" s="102">
        <v>1.7</v>
      </c>
      <c r="Z39" s="102">
        <v>0</v>
      </c>
      <c r="AA39" s="102">
        <v>0</v>
      </c>
      <c r="AB39" s="102">
        <v>0</v>
      </c>
      <c r="AC39" s="104">
        <v>0</v>
      </c>
      <c r="AD39" s="17"/>
      <c r="AE39" s="17"/>
      <c r="AF39" s="5"/>
    </row>
    <row r="40" spans="1:32" s="4" customFormat="1" ht="39" customHeight="1">
      <c r="A40" s="111" t="s">
        <v>74</v>
      </c>
      <c r="B40" s="112"/>
      <c r="C40" s="94">
        <f>F40+H40+J40+L40+N40+P40+R40+T40+V40+X40+Z40+AB40</f>
        <v>0</v>
      </c>
      <c r="D40" s="95">
        <f>G40+I40+K40</f>
        <v>0</v>
      </c>
      <c r="E40" s="113">
        <v>0</v>
      </c>
      <c r="F40" s="138">
        <v>0</v>
      </c>
      <c r="G40" s="95">
        <v>0</v>
      </c>
      <c r="H40" s="95">
        <v>0</v>
      </c>
      <c r="I40" s="95">
        <v>0</v>
      </c>
      <c r="J40" s="95">
        <v>0</v>
      </c>
      <c r="K40" s="113">
        <v>0</v>
      </c>
      <c r="L40" s="94">
        <v>0</v>
      </c>
      <c r="M40" s="95">
        <v>0</v>
      </c>
      <c r="N40" s="95">
        <v>0</v>
      </c>
      <c r="O40" s="95">
        <v>0</v>
      </c>
      <c r="P40" s="95">
        <v>0</v>
      </c>
      <c r="Q40" s="113">
        <v>0</v>
      </c>
      <c r="R40" s="94">
        <v>0</v>
      </c>
      <c r="S40" s="95">
        <v>0</v>
      </c>
      <c r="T40" s="95">
        <v>0</v>
      </c>
      <c r="U40" s="95">
        <v>0</v>
      </c>
      <c r="V40" s="95">
        <v>0</v>
      </c>
      <c r="W40" s="113">
        <v>0</v>
      </c>
      <c r="X40" s="94">
        <v>0</v>
      </c>
      <c r="Y40" s="95">
        <v>0</v>
      </c>
      <c r="Z40" s="95">
        <v>0</v>
      </c>
      <c r="AA40" s="95">
        <v>0</v>
      </c>
      <c r="AB40" s="95">
        <v>0</v>
      </c>
      <c r="AC40" s="113">
        <v>0</v>
      </c>
      <c r="AD40" s="17"/>
      <c r="AE40" s="17"/>
      <c r="AF40" s="5"/>
    </row>
    <row r="41" spans="1:32" s="4" customFormat="1" ht="12.75">
      <c r="A41" s="114">
        <v>1</v>
      </c>
      <c r="B41" s="27" t="s">
        <v>10</v>
      </c>
      <c r="C41" s="40">
        <f>F41+H41+J41+L41+N41+P41+R41+T41+V41+X41+Z41+AB41</f>
        <v>0</v>
      </c>
      <c r="D41" s="3">
        <f>G41+I41+K41</f>
        <v>0</v>
      </c>
      <c r="E41" s="32">
        <v>0</v>
      </c>
      <c r="F41" s="37">
        <v>0</v>
      </c>
      <c r="G41" s="3">
        <v>0</v>
      </c>
      <c r="H41" s="3">
        <v>0</v>
      </c>
      <c r="I41" s="3">
        <v>0</v>
      </c>
      <c r="J41" s="3">
        <v>0</v>
      </c>
      <c r="K41" s="32">
        <v>0</v>
      </c>
      <c r="L41" s="40">
        <v>0</v>
      </c>
      <c r="M41" s="3">
        <v>0</v>
      </c>
      <c r="N41" s="3">
        <v>0</v>
      </c>
      <c r="O41" s="3">
        <v>0</v>
      </c>
      <c r="P41" s="3">
        <v>0</v>
      </c>
      <c r="Q41" s="32">
        <v>0</v>
      </c>
      <c r="R41" s="40">
        <v>0</v>
      </c>
      <c r="S41" s="3">
        <v>0</v>
      </c>
      <c r="T41" s="3">
        <v>0</v>
      </c>
      <c r="U41" s="3">
        <v>0</v>
      </c>
      <c r="V41" s="3">
        <v>0</v>
      </c>
      <c r="W41" s="32">
        <v>0</v>
      </c>
      <c r="X41" s="40">
        <v>0</v>
      </c>
      <c r="Y41" s="3">
        <v>0</v>
      </c>
      <c r="Z41" s="3">
        <v>0</v>
      </c>
      <c r="AA41" s="3">
        <v>0</v>
      </c>
      <c r="AB41" s="3">
        <v>0</v>
      </c>
      <c r="AC41" s="32">
        <v>0</v>
      </c>
      <c r="AD41" s="17"/>
      <c r="AE41" s="17"/>
      <c r="AF41" s="5"/>
    </row>
    <row r="42" spans="1:32" s="4" customFormat="1" ht="13.5" thickBot="1">
      <c r="A42" s="115">
        <v>2</v>
      </c>
      <c r="B42" s="110" t="s">
        <v>11</v>
      </c>
      <c r="C42" s="103">
        <f>F42+H42+J42+L42+N42+P42+R42+T42+V42+X42+Z42+AB42</f>
        <v>0</v>
      </c>
      <c r="D42" s="102">
        <f>G42+I42+K42</f>
        <v>0</v>
      </c>
      <c r="E42" s="104">
        <v>0</v>
      </c>
      <c r="F42" s="132">
        <v>0</v>
      </c>
      <c r="G42" s="102">
        <v>0</v>
      </c>
      <c r="H42" s="102">
        <v>0</v>
      </c>
      <c r="I42" s="102">
        <v>0</v>
      </c>
      <c r="J42" s="102">
        <v>0</v>
      </c>
      <c r="K42" s="104">
        <v>0</v>
      </c>
      <c r="L42" s="103">
        <v>0</v>
      </c>
      <c r="M42" s="102">
        <v>0</v>
      </c>
      <c r="N42" s="102">
        <v>0</v>
      </c>
      <c r="O42" s="102">
        <v>0</v>
      </c>
      <c r="P42" s="102">
        <v>0</v>
      </c>
      <c r="Q42" s="104">
        <v>0</v>
      </c>
      <c r="R42" s="103">
        <v>0</v>
      </c>
      <c r="S42" s="102">
        <v>0</v>
      </c>
      <c r="T42" s="102">
        <v>0</v>
      </c>
      <c r="U42" s="102">
        <v>0</v>
      </c>
      <c r="V42" s="102">
        <v>0</v>
      </c>
      <c r="W42" s="104">
        <v>0</v>
      </c>
      <c r="X42" s="103">
        <v>0</v>
      </c>
      <c r="Y42" s="102">
        <v>0</v>
      </c>
      <c r="Z42" s="102">
        <v>0</v>
      </c>
      <c r="AA42" s="102">
        <v>0</v>
      </c>
      <c r="AB42" s="102">
        <v>0</v>
      </c>
      <c r="AC42" s="104">
        <v>0</v>
      </c>
      <c r="AD42" s="17"/>
      <c r="AE42" s="17"/>
      <c r="AF42" s="5"/>
    </row>
    <row r="43" spans="1:35" s="4" customFormat="1" ht="12.75">
      <c r="A43" s="116"/>
      <c r="B43" s="117" t="s">
        <v>42</v>
      </c>
      <c r="C43" s="94">
        <f>C44+C45+C46+C47</f>
        <v>5786.9</v>
      </c>
      <c r="D43" s="95">
        <f>D44+D45+D46+D47</f>
        <v>5775.6</v>
      </c>
      <c r="E43" s="113">
        <f>D43/C43*100</f>
        <v>99.804731376039</v>
      </c>
      <c r="F43" s="139">
        <f aca="true" t="shared" si="8" ref="F43:K43">F44+F45+F46+F47</f>
        <v>469.3</v>
      </c>
      <c r="G43" s="118">
        <f t="shared" si="8"/>
        <v>0</v>
      </c>
      <c r="H43" s="118">
        <f t="shared" si="8"/>
        <v>469.3</v>
      </c>
      <c r="I43" s="118">
        <f t="shared" si="8"/>
        <v>264.1</v>
      </c>
      <c r="J43" s="118">
        <f t="shared" si="8"/>
        <v>469.20000000000005</v>
      </c>
      <c r="K43" s="119">
        <f t="shared" si="8"/>
        <v>448.7</v>
      </c>
      <c r="L43" s="94">
        <f aca="true" t="shared" si="9" ref="L43:Q43">L44+L45+L46+L47</f>
        <v>469.4</v>
      </c>
      <c r="M43" s="95">
        <f t="shared" si="9"/>
        <v>616.4999999999999</v>
      </c>
      <c r="N43" s="95">
        <f t="shared" si="9"/>
        <v>493</v>
      </c>
      <c r="O43" s="95">
        <f t="shared" si="9"/>
        <v>582.5</v>
      </c>
      <c r="P43" s="95">
        <f t="shared" si="9"/>
        <v>492.8</v>
      </c>
      <c r="Q43" s="113">
        <f t="shared" si="9"/>
        <v>695.3000000000001</v>
      </c>
      <c r="R43" s="94">
        <f aca="true" t="shared" si="10" ref="R43:W43">R44+R45+R46+R47</f>
        <v>492.7</v>
      </c>
      <c r="S43" s="95">
        <f t="shared" si="10"/>
        <v>543.5</v>
      </c>
      <c r="T43" s="95">
        <f t="shared" si="10"/>
        <v>492.8</v>
      </c>
      <c r="U43" s="95">
        <f t="shared" si="10"/>
        <v>550.7</v>
      </c>
      <c r="V43" s="95">
        <f t="shared" si="10"/>
        <v>492.7</v>
      </c>
      <c r="W43" s="113">
        <f t="shared" si="10"/>
        <v>518.8</v>
      </c>
      <c r="X43" s="94">
        <f aca="true" t="shared" si="11" ref="X43:AC43">X44+X45+X46+X47</f>
        <v>559.8</v>
      </c>
      <c r="Y43" s="95">
        <f t="shared" si="11"/>
        <v>635.3</v>
      </c>
      <c r="Z43" s="95">
        <f t="shared" si="11"/>
        <v>521.4</v>
      </c>
      <c r="AA43" s="95">
        <f t="shared" si="11"/>
        <v>519.6</v>
      </c>
      <c r="AB43" s="95">
        <f t="shared" si="11"/>
        <v>378.09999999999997</v>
      </c>
      <c r="AC43" s="113">
        <f t="shared" si="11"/>
        <v>400.4</v>
      </c>
      <c r="AD43" s="17"/>
      <c r="AE43" s="17"/>
      <c r="AF43" s="25"/>
      <c r="AG43" s="45"/>
      <c r="AH43" s="5"/>
      <c r="AI43" s="10"/>
    </row>
    <row r="44" spans="1:35" ht="36">
      <c r="A44" s="99" t="s">
        <v>79</v>
      </c>
      <c r="B44" s="28" t="s">
        <v>67</v>
      </c>
      <c r="C44" s="40">
        <v>172.2</v>
      </c>
      <c r="D44" s="3">
        <v>172.1</v>
      </c>
      <c r="E44" s="32">
        <v>100</v>
      </c>
      <c r="F44" s="37">
        <v>1.3</v>
      </c>
      <c r="G44" s="3">
        <v>0</v>
      </c>
      <c r="H44" s="3">
        <v>1.3</v>
      </c>
      <c r="I44" s="3">
        <v>2.7</v>
      </c>
      <c r="J44" s="3">
        <v>1.3</v>
      </c>
      <c r="K44" s="32">
        <v>1.3</v>
      </c>
      <c r="L44" s="40">
        <v>1.3</v>
      </c>
      <c r="M44" s="3">
        <v>1.3</v>
      </c>
      <c r="N44" s="3">
        <v>24.7</v>
      </c>
      <c r="O44" s="3">
        <v>1.3</v>
      </c>
      <c r="P44" s="3">
        <v>102.2</v>
      </c>
      <c r="Q44" s="32">
        <v>125.5</v>
      </c>
      <c r="R44" s="88">
        <v>24.7</v>
      </c>
      <c r="S44" s="57">
        <v>1.3</v>
      </c>
      <c r="T44" s="57">
        <v>17.3</v>
      </c>
      <c r="U44" s="57">
        <v>4.4</v>
      </c>
      <c r="V44" s="57">
        <v>1.3</v>
      </c>
      <c r="W44" s="89">
        <v>1.3</v>
      </c>
      <c r="X44" s="88">
        <v>2.5</v>
      </c>
      <c r="Y44" s="57">
        <v>28.3</v>
      </c>
      <c r="Z44" s="3">
        <v>5.3</v>
      </c>
      <c r="AA44" s="3">
        <v>3.3</v>
      </c>
      <c r="AB44" s="3">
        <v>1.3</v>
      </c>
      <c r="AC44" s="32">
        <v>1.2</v>
      </c>
      <c r="AD44" s="17"/>
      <c r="AE44" s="17"/>
      <c r="AF44" s="25"/>
      <c r="AG44" s="44"/>
      <c r="AH44" s="5"/>
      <c r="AI44" s="10"/>
    </row>
    <row r="45" spans="1:35" ht="24">
      <c r="A45" s="99" t="s">
        <v>80</v>
      </c>
      <c r="B45" s="28" t="s">
        <v>68</v>
      </c>
      <c r="C45" s="40">
        <v>2</v>
      </c>
      <c r="D45" s="3">
        <v>2</v>
      </c>
      <c r="E45" s="32">
        <f aca="true" t="shared" si="12" ref="E44:E57">D45/C45*100</f>
        <v>100</v>
      </c>
      <c r="F45" s="37">
        <v>0.3</v>
      </c>
      <c r="G45" s="3">
        <v>0</v>
      </c>
      <c r="H45" s="3">
        <v>0.3</v>
      </c>
      <c r="I45" s="3">
        <v>0.4</v>
      </c>
      <c r="J45" s="3">
        <v>0.3</v>
      </c>
      <c r="K45" s="32">
        <v>0.2</v>
      </c>
      <c r="L45" s="40">
        <v>0.4</v>
      </c>
      <c r="M45" s="3">
        <v>0.1</v>
      </c>
      <c r="N45" s="3">
        <v>0.4</v>
      </c>
      <c r="O45" s="3">
        <v>0.2</v>
      </c>
      <c r="P45" s="3">
        <v>0.4</v>
      </c>
      <c r="Q45" s="32">
        <v>0.2</v>
      </c>
      <c r="R45" s="40">
        <v>0.3</v>
      </c>
      <c r="S45" s="57">
        <v>0.2</v>
      </c>
      <c r="T45" s="3">
        <v>0.3</v>
      </c>
      <c r="U45" s="57">
        <v>0.1</v>
      </c>
      <c r="V45" s="3">
        <v>0.3</v>
      </c>
      <c r="W45" s="89">
        <v>0.1</v>
      </c>
      <c r="X45" s="40">
        <v>0.3</v>
      </c>
      <c r="Y45" s="57">
        <v>0.1</v>
      </c>
      <c r="Z45" s="3">
        <v>0</v>
      </c>
      <c r="AA45" s="3">
        <v>0.1</v>
      </c>
      <c r="AB45" s="3">
        <v>0</v>
      </c>
      <c r="AC45" s="32">
        <v>0.2</v>
      </c>
      <c r="AD45" s="17"/>
      <c r="AE45" s="17"/>
      <c r="AF45" s="25"/>
      <c r="AG45" s="25"/>
      <c r="AH45" s="5"/>
      <c r="AI45" s="10"/>
    </row>
    <row r="46" spans="1:33" ht="36">
      <c r="A46" s="99" t="s">
        <v>81</v>
      </c>
      <c r="B46" s="28" t="s">
        <v>69</v>
      </c>
      <c r="C46" s="40">
        <f>F46+H46+J46+L46+N46+P46+R46+T46+V46+X46+Z46+AB46</f>
        <v>5212.1</v>
      </c>
      <c r="D46" s="3">
        <v>5200.9</v>
      </c>
      <c r="E46" s="32">
        <f>D46/C46*100</f>
        <v>99.78511540453943</v>
      </c>
      <c r="F46" s="37">
        <v>434.4</v>
      </c>
      <c r="G46" s="3">
        <v>0</v>
      </c>
      <c r="H46" s="3">
        <v>434.3</v>
      </c>
      <c r="I46" s="3">
        <v>261</v>
      </c>
      <c r="J46" s="3">
        <v>434.3</v>
      </c>
      <c r="K46" s="32">
        <v>386.2</v>
      </c>
      <c r="L46" s="40">
        <v>434.3</v>
      </c>
      <c r="M46" s="3">
        <v>582.3</v>
      </c>
      <c r="N46" s="3">
        <v>434.5</v>
      </c>
      <c r="O46" s="3">
        <v>545.2</v>
      </c>
      <c r="P46" s="3">
        <v>356.8</v>
      </c>
      <c r="Q46" s="32">
        <v>538.1</v>
      </c>
      <c r="R46" s="88">
        <v>434.3</v>
      </c>
      <c r="S46" s="57">
        <v>508.3</v>
      </c>
      <c r="T46" s="57">
        <v>441.8</v>
      </c>
      <c r="U46" s="57">
        <v>507.6</v>
      </c>
      <c r="V46" s="57">
        <v>457.7</v>
      </c>
      <c r="W46" s="89">
        <v>483.7</v>
      </c>
      <c r="X46" s="88">
        <v>523.6</v>
      </c>
      <c r="Y46" s="57">
        <v>573.5</v>
      </c>
      <c r="Z46" s="3">
        <v>482.7</v>
      </c>
      <c r="AA46" s="3">
        <v>482.8</v>
      </c>
      <c r="AB46" s="3">
        <v>343.4</v>
      </c>
      <c r="AC46" s="32">
        <v>332.2</v>
      </c>
      <c r="AD46" s="17"/>
      <c r="AE46" s="17"/>
      <c r="AF46" s="25"/>
      <c r="AG46" s="25"/>
    </row>
    <row r="47" spans="1:33" ht="36.75" thickBot="1">
      <c r="A47" s="120" t="s">
        <v>27</v>
      </c>
      <c r="B47" s="121" t="s">
        <v>70</v>
      </c>
      <c r="C47" s="103">
        <f>F47+H47+J47+L47+N47+P47+R47+T47+V47+X47+Z47+AB47</f>
        <v>400.5999999999999</v>
      </c>
      <c r="D47" s="102">
        <v>400.6</v>
      </c>
      <c r="E47" s="104">
        <f t="shared" si="12"/>
        <v>100.00000000000003</v>
      </c>
      <c r="F47" s="132">
        <v>33.3</v>
      </c>
      <c r="G47" s="102">
        <v>0</v>
      </c>
      <c r="H47" s="102">
        <v>33.4</v>
      </c>
      <c r="I47" s="102">
        <v>0</v>
      </c>
      <c r="J47" s="102">
        <v>33.3</v>
      </c>
      <c r="K47" s="104">
        <v>61</v>
      </c>
      <c r="L47" s="103">
        <v>33.4</v>
      </c>
      <c r="M47" s="102">
        <v>32.8</v>
      </c>
      <c r="N47" s="102">
        <v>33.4</v>
      </c>
      <c r="O47" s="102">
        <v>35.8</v>
      </c>
      <c r="P47" s="102">
        <v>33.4</v>
      </c>
      <c r="Q47" s="104">
        <v>31.5</v>
      </c>
      <c r="R47" s="103">
        <v>33.4</v>
      </c>
      <c r="S47" s="122">
        <v>33.7</v>
      </c>
      <c r="T47" s="102">
        <v>33.4</v>
      </c>
      <c r="U47" s="122">
        <v>38.6</v>
      </c>
      <c r="V47" s="102">
        <v>33.4</v>
      </c>
      <c r="W47" s="123">
        <v>33.7</v>
      </c>
      <c r="X47" s="103">
        <v>33.4</v>
      </c>
      <c r="Y47" s="122">
        <v>33.4</v>
      </c>
      <c r="Z47" s="102">
        <v>33.4</v>
      </c>
      <c r="AA47" s="102">
        <v>33.4</v>
      </c>
      <c r="AB47" s="102">
        <v>33.4</v>
      </c>
      <c r="AC47" s="104">
        <v>66.8</v>
      </c>
      <c r="AD47" s="17"/>
      <c r="AE47" s="17"/>
      <c r="AF47" s="25"/>
      <c r="AG47" s="25"/>
    </row>
    <row r="48" spans="1:37" s="2" customFormat="1" ht="21" customHeight="1">
      <c r="A48" s="124"/>
      <c r="B48" s="125" t="s">
        <v>75</v>
      </c>
      <c r="C48" s="94">
        <f>C49+C50+C51+C52+C53+C54+C55+C56</f>
        <v>9559.400000000001</v>
      </c>
      <c r="D48" s="95">
        <f>D49+D50+D51+D52+D53+D54+D55+D56</f>
        <v>9477.3</v>
      </c>
      <c r="E48" s="113">
        <f>D48/C48*100</f>
        <v>99.14115948699707</v>
      </c>
      <c r="F48" s="138">
        <f>F49+F50+F51+F52+F53+F54</f>
        <v>233.3</v>
      </c>
      <c r="G48" s="95">
        <f>G49+G50+G51+G52+G53+G54</f>
        <v>159.1</v>
      </c>
      <c r="H48" s="95">
        <f>H49+H50+H51+H52+H53+H54</f>
        <v>427.59999999999997</v>
      </c>
      <c r="I48" s="95">
        <f>I49+I50+I51+I52+I53+I54</f>
        <v>411.7</v>
      </c>
      <c r="J48" s="95">
        <f aca="true" t="shared" si="13" ref="J48:W48">J49+J50+J51+J52+J53+J54+J55</f>
        <v>727.9000000000001</v>
      </c>
      <c r="K48" s="113">
        <f t="shared" si="13"/>
        <v>535.3</v>
      </c>
      <c r="L48" s="94">
        <f t="shared" si="13"/>
        <v>1151.7</v>
      </c>
      <c r="M48" s="95">
        <f t="shared" si="13"/>
        <v>1083.8</v>
      </c>
      <c r="N48" s="95">
        <f t="shared" si="13"/>
        <v>957.6</v>
      </c>
      <c r="O48" s="95">
        <f t="shared" si="13"/>
        <v>510.8</v>
      </c>
      <c r="P48" s="95">
        <f t="shared" si="13"/>
        <v>774.6</v>
      </c>
      <c r="Q48" s="113">
        <f t="shared" si="13"/>
        <v>975.8</v>
      </c>
      <c r="R48" s="94">
        <f t="shared" si="13"/>
        <v>899.0000000000001</v>
      </c>
      <c r="S48" s="95">
        <f t="shared" si="13"/>
        <v>628.8000000000001</v>
      </c>
      <c r="T48" s="95">
        <f t="shared" si="13"/>
        <v>667.3</v>
      </c>
      <c r="U48" s="95">
        <f t="shared" si="13"/>
        <v>494.4</v>
      </c>
      <c r="V48" s="95">
        <f t="shared" si="13"/>
        <v>1006.0000000000001</v>
      </c>
      <c r="W48" s="113">
        <f t="shared" si="13"/>
        <v>1359.9</v>
      </c>
      <c r="X48" s="94">
        <f>X49+X50+X51+X52+X53+X54</f>
        <v>457.3</v>
      </c>
      <c r="Y48" s="95">
        <f>Y49+Y50+Y51+Y52+Y53+Y54</f>
        <v>538.8000000000001</v>
      </c>
      <c r="Z48" s="95">
        <f>Z49+Z50+Z51+Z52+Z53+Z54+Z55</f>
        <v>440.7</v>
      </c>
      <c r="AA48" s="95">
        <f>AA49+AA50+AA51+AA52+AA53+AA54+AA55</f>
        <v>425.1</v>
      </c>
      <c r="AB48" s="95">
        <f>AB49+AB50+AB51+AB52+AB53+AB54+AB55+AB56</f>
        <v>1816.3</v>
      </c>
      <c r="AC48" s="113">
        <f>AC49+AC50+AC51+AC52+AC53+AC54+AC55+AC56</f>
        <v>2353.9</v>
      </c>
      <c r="AD48" s="17"/>
      <c r="AE48" s="17"/>
      <c r="AF48" s="25"/>
      <c r="AG48" s="35"/>
      <c r="AH48" s="35"/>
      <c r="AI48" s="11"/>
      <c r="AJ48" s="11"/>
      <c r="AK48" s="11"/>
    </row>
    <row r="49" spans="1:34" ht="78" customHeight="1">
      <c r="A49" s="99" t="s">
        <v>79</v>
      </c>
      <c r="B49" s="29" t="s">
        <v>71</v>
      </c>
      <c r="C49" s="40">
        <v>1642.7</v>
      </c>
      <c r="D49" s="3">
        <f aca="true" t="shared" si="14" ref="D49:D57">G49+I49+K49+M49+O49+Q49+S49+U49+W49+Y49+AA49+AC49</f>
        <v>1641.1</v>
      </c>
      <c r="E49" s="32">
        <f>D49/C49*100</f>
        <v>99.90259937907103</v>
      </c>
      <c r="F49" s="37">
        <v>40</v>
      </c>
      <c r="G49" s="3">
        <v>30.9</v>
      </c>
      <c r="H49" s="58">
        <v>90.1</v>
      </c>
      <c r="I49" s="3">
        <v>99.1</v>
      </c>
      <c r="J49" s="58">
        <v>115</v>
      </c>
      <c r="K49" s="32">
        <v>112.7</v>
      </c>
      <c r="L49" s="74">
        <v>160.4</v>
      </c>
      <c r="M49" s="3">
        <v>158.5</v>
      </c>
      <c r="N49" s="58">
        <v>166.7</v>
      </c>
      <c r="O49" s="3">
        <v>168</v>
      </c>
      <c r="P49" s="58">
        <v>194.7</v>
      </c>
      <c r="Q49" s="32">
        <v>153.3</v>
      </c>
      <c r="R49" s="40">
        <v>168.5</v>
      </c>
      <c r="S49" s="3">
        <v>148.3</v>
      </c>
      <c r="T49" s="3">
        <v>155.7</v>
      </c>
      <c r="U49" s="3">
        <v>151.4</v>
      </c>
      <c r="V49" s="3">
        <v>159.5</v>
      </c>
      <c r="W49" s="32">
        <v>181.4</v>
      </c>
      <c r="X49" s="88">
        <v>155.8</v>
      </c>
      <c r="Y49" s="57">
        <v>159.4</v>
      </c>
      <c r="Z49" s="3">
        <v>155.8</v>
      </c>
      <c r="AA49" s="3">
        <v>146.1</v>
      </c>
      <c r="AB49" s="3">
        <v>80.4</v>
      </c>
      <c r="AC49" s="32">
        <v>132</v>
      </c>
      <c r="AD49" s="17"/>
      <c r="AE49" s="17"/>
      <c r="AF49" s="25"/>
      <c r="AG49" s="5"/>
      <c r="AH49" s="5"/>
    </row>
    <row r="50" spans="1:33" ht="30" customHeight="1">
      <c r="A50" s="99" t="s">
        <v>80</v>
      </c>
      <c r="B50" s="30" t="s">
        <v>72</v>
      </c>
      <c r="C50" s="40">
        <v>258.6</v>
      </c>
      <c r="D50" s="3">
        <f t="shared" si="14"/>
        <v>257.1</v>
      </c>
      <c r="E50" s="32">
        <f aca="true" t="shared" si="15" ref="E50:E56">D50/C50*100</f>
        <v>99.4199535962877</v>
      </c>
      <c r="F50" s="37">
        <v>0</v>
      </c>
      <c r="G50" s="3">
        <v>0</v>
      </c>
      <c r="H50" s="58">
        <v>2</v>
      </c>
      <c r="I50" s="3">
        <v>0</v>
      </c>
      <c r="J50" s="58">
        <v>97.5</v>
      </c>
      <c r="K50" s="32">
        <v>97.6</v>
      </c>
      <c r="L50" s="75">
        <v>23.5</v>
      </c>
      <c r="M50" s="3">
        <v>17</v>
      </c>
      <c r="N50" s="58">
        <v>2.5</v>
      </c>
      <c r="O50" s="3">
        <v>0</v>
      </c>
      <c r="P50" s="58">
        <v>80.6</v>
      </c>
      <c r="Q50" s="32">
        <v>102</v>
      </c>
      <c r="R50" s="40">
        <v>2</v>
      </c>
      <c r="S50" s="3">
        <v>0</v>
      </c>
      <c r="T50" s="3">
        <v>1</v>
      </c>
      <c r="U50" s="3">
        <v>0</v>
      </c>
      <c r="V50" s="3">
        <v>1</v>
      </c>
      <c r="W50" s="32">
        <v>0</v>
      </c>
      <c r="X50" s="88">
        <v>33.5</v>
      </c>
      <c r="Y50" s="57">
        <v>26.5</v>
      </c>
      <c r="Z50" s="3">
        <v>0</v>
      </c>
      <c r="AA50" s="3">
        <v>0</v>
      </c>
      <c r="AB50" s="3">
        <v>15</v>
      </c>
      <c r="AC50" s="32">
        <v>14</v>
      </c>
      <c r="AD50" s="17"/>
      <c r="AE50" s="17"/>
      <c r="AF50" s="25"/>
      <c r="AG50" s="5"/>
    </row>
    <row r="51" spans="1:33" ht="52.5" customHeight="1">
      <c r="A51" s="99" t="s">
        <v>81</v>
      </c>
      <c r="B51" s="26" t="s">
        <v>82</v>
      </c>
      <c r="C51" s="40">
        <v>135.1</v>
      </c>
      <c r="D51" s="3">
        <f t="shared" si="14"/>
        <v>133.7</v>
      </c>
      <c r="E51" s="32">
        <f t="shared" si="15"/>
        <v>98.96373056994818</v>
      </c>
      <c r="F51" s="37">
        <v>13.3</v>
      </c>
      <c r="G51" s="3">
        <v>0</v>
      </c>
      <c r="H51" s="58">
        <v>10</v>
      </c>
      <c r="I51" s="3">
        <v>9.3</v>
      </c>
      <c r="J51" s="58">
        <v>10</v>
      </c>
      <c r="K51" s="32">
        <v>8.8</v>
      </c>
      <c r="L51" s="75">
        <v>6.7</v>
      </c>
      <c r="M51" s="3">
        <v>11.9</v>
      </c>
      <c r="N51" s="58">
        <v>10</v>
      </c>
      <c r="O51" s="3">
        <v>6.3</v>
      </c>
      <c r="P51" s="58">
        <v>14.1</v>
      </c>
      <c r="Q51" s="32">
        <v>1.7</v>
      </c>
      <c r="R51" s="40">
        <v>31</v>
      </c>
      <c r="S51" s="3">
        <v>40.6</v>
      </c>
      <c r="T51" s="3">
        <v>5.6</v>
      </c>
      <c r="U51" s="3">
        <v>14.4</v>
      </c>
      <c r="V51" s="3">
        <v>4.6</v>
      </c>
      <c r="W51" s="32">
        <v>0.9</v>
      </c>
      <c r="X51" s="88">
        <v>10.6</v>
      </c>
      <c r="Y51" s="57">
        <v>4.3</v>
      </c>
      <c r="Z51" s="3">
        <v>12.4</v>
      </c>
      <c r="AA51" s="3">
        <v>11.3</v>
      </c>
      <c r="AB51" s="3">
        <v>6.8</v>
      </c>
      <c r="AC51" s="32">
        <v>24.2</v>
      </c>
      <c r="AD51" s="17"/>
      <c r="AE51" s="17"/>
      <c r="AF51" s="25"/>
      <c r="AG51" s="5"/>
    </row>
    <row r="52" spans="1:33" ht="14.25" customHeight="1">
      <c r="A52" s="99" t="s">
        <v>27</v>
      </c>
      <c r="B52" s="26" t="s">
        <v>83</v>
      </c>
      <c r="C52" s="40">
        <v>84.2</v>
      </c>
      <c r="D52" s="3">
        <f t="shared" si="14"/>
        <v>74.4</v>
      </c>
      <c r="E52" s="32">
        <f t="shared" si="15"/>
        <v>88.36104513064133</v>
      </c>
      <c r="F52" s="37">
        <v>6.5</v>
      </c>
      <c r="G52" s="3">
        <v>5.5</v>
      </c>
      <c r="H52" s="58">
        <v>6.5</v>
      </c>
      <c r="I52" s="3">
        <v>0</v>
      </c>
      <c r="J52" s="58">
        <v>6.5</v>
      </c>
      <c r="K52" s="32">
        <v>0</v>
      </c>
      <c r="L52" s="74">
        <v>6.6</v>
      </c>
      <c r="M52" s="3">
        <v>11.1</v>
      </c>
      <c r="N52" s="59">
        <v>6.5</v>
      </c>
      <c r="O52" s="3">
        <v>0</v>
      </c>
      <c r="P52" s="58">
        <v>6.5</v>
      </c>
      <c r="Q52" s="32">
        <v>11</v>
      </c>
      <c r="R52" s="40">
        <v>14.1</v>
      </c>
      <c r="S52" s="3">
        <v>0</v>
      </c>
      <c r="T52" s="3">
        <v>6.5</v>
      </c>
      <c r="U52" s="3">
        <v>0</v>
      </c>
      <c r="V52" s="3">
        <v>6.5</v>
      </c>
      <c r="W52" s="32">
        <v>16.5</v>
      </c>
      <c r="X52" s="88">
        <v>6.5</v>
      </c>
      <c r="Y52" s="57">
        <v>0</v>
      </c>
      <c r="Z52" s="3">
        <v>5</v>
      </c>
      <c r="AA52" s="3">
        <v>0</v>
      </c>
      <c r="AB52" s="3">
        <v>6.5</v>
      </c>
      <c r="AC52" s="32">
        <v>30.3</v>
      </c>
      <c r="AD52" s="17"/>
      <c r="AE52" s="17"/>
      <c r="AF52" s="25"/>
      <c r="AG52" s="5"/>
    </row>
    <row r="53" spans="1:34" ht="39.75" customHeight="1">
      <c r="A53" s="99" t="s">
        <v>33</v>
      </c>
      <c r="B53" s="30" t="s">
        <v>73</v>
      </c>
      <c r="C53" s="40">
        <v>5610.6</v>
      </c>
      <c r="D53" s="3">
        <v>5543</v>
      </c>
      <c r="E53" s="32">
        <f t="shared" si="15"/>
        <v>98.79513777492602</v>
      </c>
      <c r="F53" s="37">
        <v>166.8</v>
      </c>
      <c r="G53" s="3">
        <v>122.7</v>
      </c>
      <c r="H53" s="58">
        <v>312.3</v>
      </c>
      <c r="I53" s="3">
        <v>303.3</v>
      </c>
      <c r="J53" s="58">
        <v>325.7</v>
      </c>
      <c r="K53" s="32">
        <v>147.8</v>
      </c>
      <c r="L53" s="74">
        <v>947.8</v>
      </c>
      <c r="M53" s="3">
        <v>876.6</v>
      </c>
      <c r="N53" s="58">
        <v>765.3</v>
      </c>
      <c r="O53" s="3">
        <v>334</v>
      </c>
      <c r="P53" s="58">
        <v>472</v>
      </c>
      <c r="Q53" s="32">
        <v>697</v>
      </c>
      <c r="R53" s="40">
        <v>676.7</v>
      </c>
      <c r="S53" s="3">
        <v>433.3</v>
      </c>
      <c r="T53" s="3">
        <v>491.9</v>
      </c>
      <c r="U53" s="3">
        <v>312.9</v>
      </c>
      <c r="V53" s="3">
        <v>827.7</v>
      </c>
      <c r="W53" s="32">
        <v>1155.9</v>
      </c>
      <c r="X53" s="88">
        <v>244.2</v>
      </c>
      <c r="Y53" s="57">
        <v>343.9</v>
      </c>
      <c r="Z53" s="3">
        <v>260.8</v>
      </c>
      <c r="AA53" s="3">
        <v>264.2</v>
      </c>
      <c r="AB53" s="3">
        <v>119.4</v>
      </c>
      <c r="AC53" s="32">
        <v>551.5</v>
      </c>
      <c r="AD53" s="17"/>
      <c r="AE53" s="17"/>
      <c r="AF53" s="25"/>
      <c r="AG53" s="5"/>
      <c r="AH53" s="5"/>
    </row>
    <row r="54" spans="1:33" ht="42.75" customHeight="1">
      <c r="A54" s="99" t="s">
        <v>41</v>
      </c>
      <c r="B54" s="26" t="s">
        <v>85</v>
      </c>
      <c r="C54" s="40">
        <f>F54+H54+J54+L54+N54+P54+R54+T54+V54+X54+Z54+AB54</f>
        <v>80.20000000000002</v>
      </c>
      <c r="D54" s="3">
        <f t="shared" si="14"/>
        <v>80</v>
      </c>
      <c r="E54" s="32">
        <f t="shared" si="15"/>
        <v>99.75062344139648</v>
      </c>
      <c r="F54" s="37">
        <v>6.7</v>
      </c>
      <c r="G54" s="3">
        <v>0</v>
      </c>
      <c r="H54" s="58">
        <v>6.7</v>
      </c>
      <c r="I54" s="3">
        <v>0</v>
      </c>
      <c r="J54" s="58">
        <v>6.7</v>
      </c>
      <c r="K54" s="32">
        <v>1.9</v>
      </c>
      <c r="L54" s="74">
        <v>6.7</v>
      </c>
      <c r="M54" s="3">
        <v>8.7</v>
      </c>
      <c r="N54" s="58">
        <v>6.6</v>
      </c>
      <c r="O54" s="3">
        <v>2.5</v>
      </c>
      <c r="P54" s="58">
        <v>6.7</v>
      </c>
      <c r="Q54" s="32">
        <v>10.8</v>
      </c>
      <c r="R54" s="40">
        <v>6.7</v>
      </c>
      <c r="S54" s="3">
        <v>6.6</v>
      </c>
      <c r="T54" s="3">
        <v>6.6</v>
      </c>
      <c r="U54" s="3">
        <v>15.7</v>
      </c>
      <c r="V54" s="3">
        <v>6.7</v>
      </c>
      <c r="W54" s="32">
        <v>5.2</v>
      </c>
      <c r="X54" s="88">
        <v>6.7</v>
      </c>
      <c r="Y54" s="57">
        <v>4.7</v>
      </c>
      <c r="Z54" s="3">
        <v>6.7</v>
      </c>
      <c r="AA54" s="3">
        <v>3.5</v>
      </c>
      <c r="AB54" s="3">
        <v>6.7</v>
      </c>
      <c r="AC54" s="32">
        <v>20.4</v>
      </c>
      <c r="AD54" s="17"/>
      <c r="AE54" s="17"/>
      <c r="AF54" s="25"/>
      <c r="AG54" s="5"/>
    </row>
    <row r="55" spans="1:33" ht="42.75" customHeight="1">
      <c r="A55" s="126" t="s">
        <v>55</v>
      </c>
      <c r="B55" s="34" t="s">
        <v>86</v>
      </c>
      <c r="C55" s="40">
        <f>F55+H55+J55+L55+N55+P55+R55+T55+V55+X55+Z55+AB55</f>
        <v>166.5</v>
      </c>
      <c r="D55" s="3">
        <f t="shared" si="14"/>
        <v>166.5</v>
      </c>
      <c r="E55" s="32">
        <f t="shared" si="15"/>
        <v>100</v>
      </c>
      <c r="F55" s="60">
        <v>0</v>
      </c>
      <c r="G55" s="61">
        <v>0</v>
      </c>
      <c r="H55" s="62">
        <v>0</v>
      </c>
      <c r="I55" s="61">
        <v>0</v>
      </c>
      <c r="J55" s="62">
        <v>166.5</v>
      </c>
      <c r="K55" s="41">
        <v>166.5</v>
      </c>
      <c r="L55" s="76">
        <v>0</v>
      </c>
      <c r="M55" s="61">
        <v>0</v>
      </c>
      <c r="N55" s="62">
        <v>0</v>
      </c>
      <c r="O55" s="61">
        <v>0</v>
      </c>
      <c r="P55" s="62">
        <v>0</v>
      </c>
      <c r="Q55" s="41">
        <v>0</v>
      </c>
      <c r="R55" s="72">
        <v>0</v>
      </c>
      <c r="S55" s="61">
        <v>0</v>
      </c>
      <c r="T55" s="61">
        <v>0</v>
      </c>
      <c r="U55" s="61">
        <v>0</v>
      </c>
      <c r="V55" s="61">
        <v>0</v>
      </c>
      <c r="W55" s="41">
        <v>0</v>
      </c>
      <c r="X55" s="90">
        <v>0</v>
      </c>
      <c r="Y55" s="63">
        <v>0</v>
      </c>
      <c r="Z55" s="64">
        <v>0</v>
      </c>
      <c r="AA55" s="64">
        <v>0</v>
      </c>
      <c r="AB55" s="64">
        <v>0</v>
      </c>
      <c r="AC55" s="91">
        <v>0</v>
      </c>
      <c r="AD55" s="17"/>
      <c r="AE55" s="17"/>
      <c r="AF55" s="25"/>
      <c r="AG55" s="5"/>
    </row>
    <row r="56" spans="1:33" ht="300" customHeight="1" thickBot="1">
      <c r="A56" s="120" t="s">
        <v>57</v>
      </c>
      <c r="B56" s="136" t="s">
        <v>92</v>
      </c>
      <c r="C56" s="103">
        <f>F56+H56+J56+L56+N56+P56+R56+T56+V56+X56+Z56+AB56</f>
        <v>1581.5</v>
      </c>
      <c r="D56" s="102">
        <f t="shared" si="14"/>
        <v>1581.5</v>
      </c>
      <c r="E56" s="32">
        <f t="shared" si="15"/>
        <v>100</v>
      </c>
      <c r="F56" s="132"/>
      <c r="G56" s="102"/>
      <c r="H56" s="127"/>
      <c r="I56" s="102"/>
      <c r="J56" s="127"/>
      <c r="K56" s="104"/>
      <c r="L56" s="128"/>
      <c r="M56" s="102"/>
      <c r="N56" s="127"/>
      <c r="O56" s="102"/>
      <c r="P56" s="127"/>
      <c r="Q56" s="104"/>
      <c r="R56" s="103"/>
      <c r="S56" s="102"/>
      <c r="T56" s="102"/>
      <c r="U56" s="102"/>
      <c r="V56" s="102"/>
      <c r="W56" s="104"/>
      <c r="X56" s="129">
        <v>0</v>
      </c>
      <c r="Y56" s="122">
        <v>0</v>
      </c>
      <c r="Z56" s="102">
        <v>0</v>
      </c>
      <c r="AA56" s="102">
        <v>0</v>
      </c>
      <c r="AB56" s="102">
        <v>1581.5</v>
      </c>
      <c r="AC56" s="104">
        <v>1581.5</v>
      </c>
      <c r="AD56" s="17"/>
      <c r="AE56" s="17"/>
      <c r="AF56" s="25"/>
      <c r="AG56" s="5"/>
    </row>
    <row r="57" spans="1:33" ht="15.75" thickBot="1">
      <c r="A57" s="42"/>
      <c r="B57" s="137" t="s">
        <v>43</v>
      </c>
      <c r="C57" s="143">
        <f>C8+C11+C40+C43+C48</f>
        <v>29642.2</v>
      </c>
      <c r="D57" s="43">
        <f>D8+D11+D40+D43+D48</f>
        <v>29512.5</v>
      </c>
      <c r="E57" s="144">
        <f t="shared" si="12"/>
        <v>99.56244813138025</v>
      </c>
      <c r="F57" s="71">
        <v>1749.2</v>
      </c>
      <c r="G57" s="65">
        <v>1070.9</v>
      </c>
      <c r="H57" s="65">
        <v>1992.1</v>
      </c>
      <c r="I57" s="65">
        <f aca="true" t="shared" si="16" ref="I57:AC57">I8+I11+I40+I43+I48</f>
        <v>1761.8</v>
      </c>
      <c r="J57" s="65">
        <f t="shared" si="16"/>
        <v>2255.8</v>
      </c>
      <c r="K57" s="66">
        <v>2078.5</v>
      </c>
      <c r="L57" s="73">
        <v>2803</v>
      </c>
      <c r="M57" s="65">
        <v>2864.9</v>
      </c>
      <c r="N57" s="65">
        <f>N8+N11+N43+N48</f>
        <v>2717.4</v>
      </c>
      <c r="O57" s="65">
        <f>O8+O11+O43+O48</f>
        <v>2367.4</v>
      </c>
      <c r="P57" s="65">
        <f>P11+P43+P49+P50+P51+P52+P53+P54+P55</f>
        <v>2590.7</v>
      </c>
      <c r="Q57" s="66">
        <v>3067.2</v>
      </c>
      <c r="R57" s="73">
        <f>R8+R11+R40+R43+R48</f>
        <v>2870.6</v>
      </c>
      <c r="S57" s="65">
        <f t="shared" si="16"/>
        <v>2558.6</v>
      </c>
      <c r="T57" s="65">
        <f t="shared" si="16"/>
        <v>2468.7</v>
      </c>
      <c r="U57" s="65">
        <f t="shared" si="16"/>
        <v>2368.2</v>
      </c>
      <c r="V57" s="65">
        <v>2728.9</v>
      </c>
      <c r="W57" s="66">
        <f t="shared" si="16"/>
        <v>3012.6</v>
      </c>
      <c r="X57" s="73">
        <f t="shared" si="16"/>
        <v>2209.2999999999997</v>
      </c>
      <c r="Y57" s="65">
        <f t="shared" si="16"/>
        <v>2259.1</v>
      </c>
      <c r="Z57" s="65">
        <f t="shared" si="16"/>
        <v>2096.7</v>
      </c>
      <c r="AA57" s="65">
        <f t="shared" si="16"/>
        <v>2037.8000000000002</v>
      </c>
      <c r="AB57" s="65">
        <f t="shared" si="16"/>
        <v>3159.8</v>
      </c>
      <c r="AC57" s="66">
        <f t="shared" si="16"/>
        <v>4065.5</v>
      </c>
      <c r="AD57" s="17"/>
      <c r="AE57" s="17"/>
      <c r="AF57" s="5"/>
      <c r="AG57" s="5"/>
    </row>
    <row r="58" spans="1:37" s="1" customFormat="1" ht="12.75">
      <c r="A58" s="36"/>
      <c r="B58" s="22"/>
      <c r="C58" s="13"/>
      <c r="D58" s="24"/>
      <c r="E58" s="38"/>
      <c r="F58" s="67"/>
      <c r="G58" s="68"/>
      <c r="H58" s="62"/>
      <c r="I58" s="61"/>
      <c r="J58" s="62"/>
      <c r="K58" s="61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17"/>
      <c r="AE58" s="17"/>
      <c r="AF58" s="12"/>
      <c r="AG58" s="12"/>
      <c r="AH58" s="12"/>
      <c r="AI58" s="12"/>
      <c r="AJ58" s="12"/>
      <c r="AK58" s="12"/>
    </row>
    <row r="59" spans="1:37" s="1" customFormat="1" ht="25.5" customHeight="1">
      <c r="A59" s="36"/>
      <c r="B59" s="54" t="s">
        <v>93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17"/>
      <c r="AE59" s="17"/>
      <c r="AF59" s="12"/>
      <c r="AG59" s="12"/>
      <c r="AH59" s="12"/>
      <c r="AI59" s="12"/>
      <c r="AJ59" s="12"/>
      <c r="AK59" s="12"/>
    </row>
    <row r="60" spans="1:37" s="1" customFormat="1" ht="12.75">
      <c r="A60" s="36"/>
      <c r="B60" s="22"/>
      <c r="C60" s="13"/>
      <c r="D60" s="39"/>
      <c r="E60" s="39"/>
      <c r="F60" s="13"/>
      <c r="G60" s="39"/>
      <c r="H60" s="13"/>
      <c r="I60" s="39"/>
      <c r="J60" s="13"/>
      <c r="K60" s="39"/>
      <c r="L60" s="13"/>
      <c r="M60" s="24"/>
      <c r="N60" s="13"/>
      <c r="O60" s="24"/>
      <c r="P60" s="13"/>
      <c r="Q60" s="24"/>
      <c r="R60" s="13"/>
      <c r="S60" s="24"/>
      <c r="T60" s="13"/>
      <c r="U60" s="24"/>
      <c r="V60" s="13"/>
      <c r="W60" s="24"/>
      <c r="X60" s="13"/>
      <c r="Y60" s="24"/>
      <c r="Z60" s="13"/>
      <c r="AA60" s="24"/>
      <c r="AB60" s="13"/>
      <c r="AC60" s="24"/>
      <c r="AD60" s="17"/>
      <c r="AE60" s="17"/>
      <c r="AF60" s="14"/>
      <c r="AG60" s="12"/>
      <c r="AH60" s="12"/>
      <c r="AI60" s="12"/>
      <c r="AJ60" s="12"/>
      <c r="AK60" s="12"/>
    </row>
    <row r="61" spans="1:37" s="1" customFormat="1" ht="12.75">
      <c r="A61" s="36"/>
      <c r="B61" s="22"/>
      <c r="C61" s="13"/>
      <c r="D61" s="39"/>
      <c r="E61" s="39"/>
      <c r="F61" s="39"/>
      <c r="G61" s="39"/>
      <c r="H61" s="39"/>
      <c r="I61" s="39"/>
      <c r="J61" s="39"/>
      <c r="K61" s="39"/>
      <c r="L61" s="39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17"/>
      <c r="AE61" s="17"/>
      <c r="AF61" s="12"/>
      <c r="AG61" s="12"/>
      <c r="AH61" s="12"/>
      <c r="AI61" s="12"/>
      <c r="AJ61" s="12"/>
      <c r="AK61" s="12"/>
    </row>
    <row r="62" spans="1:37" s="1" customFormat="1" ht="12.75">
      <c r="A62" s="19"/>
      <c r="B62" s="22"/>
      <c r="C62" s="15"/>
      <c r="D62" s="39"/>
      <c r="E62" s="39"/>
      <c r="F62" s="39"/>
      <c r="G62" s="39"/>
      <c r="H62" s="13"/>
      <c r="I62" s="13"/>
      <c r="J62" s="13"/>
      <c r="K62" s="39"/>
      <c r="L62" s="39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17"/>
      <c r="AE62" s="17"/>
      <c r="AF62" s="12"/>
      <c r="AG62" s="12"/>
      <c r="AH62" s="12"/>
      <c r="AI62" s="12"/>
      <c r="AJ62" s="12"/>
      <c r="AK62" s="12"/>
    </row>
    <row r="63" spans="1:37" s="1" customFormat="1" ht="12.75">
      <c r="A63" s="19"/>
      <c r="B63" s="22"/>
      <c r="C63" s="16"/>
      <c r="D63" s="39"/>
      <c r="E63" s="39"/>
      <c r="F63" s="39"/>
      <c r="G63" s="39"/>
      <c r="H63" s="39"/>
      <c r="I63" s="39"/>
      <c r="J63" s="39"/>
      <c r="K63" s="39"/>
      <c r="L63" s="39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17"/>
      <c r="AE63" s="17"/>
      <c r="AF63" s="12"/>
      <c r="AG63" s="12"/>
      <c r="AH63" s="12"/>
      <c r="AI63" s="12"/>
      <c r="AJ63" s="12"/>
      <c r="AK63" s="12"/>
    </row>
    <row r="64" spans="1:37" s="1" customFormat="1" ht="12.75">
      <c r="A64" s="19"/>
      <c r="B64" s="22"/>
      <c r="C64" s="15"/>
      <c r="D64" s="39"/>
      <c r="E64" s="130"/>
      <c r="F64" s="39"/>
      <c r="G64" s="39"/>
      <c r="H64" s="39"/>
      <c r="I64" s="39"/>
      <c r="J64" s="39"/>
      <c r="K64" s="39"/>
      <c r="L64" s="39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17"/>
      <c r="AE64" s="17"/>
      <c r="AF64" s="12"/>
      <c r="AG64" s="12"/>
      <c r="AH64" s="12"/>
      <c r="AI64" s="12"/>
      <c r="AJ64" s="12"/>
      <c r="AK64" s="12"/>
    </row>
    <row r="65" spans="1:37" s="1" customFormat="1" ht="12.75">
      <c r="A65" s="19"/>
      <c r="B65" s="22"/>
      <c r="C65" s="15"/>
      <c r="D65" s="39"/>
      <c r="E65" s="130"/>
      <c r="F65" s="39"/>
      <c r="G65" s="39"/>
      <c r="H65" s="39"/>
      <c r="I65" s="39"/>
      <c r="J65" s="39"/>
      <c r="K65" s="39"/>
      <c r="L65" s="39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17"/>
      <c r="AE65" s="17"/>
      <c r="AF65" s="12"/>
      <c r="AG65" s="12"/>
      <c r="AH65" s="12"/>
      <c r="AI65" s="12"/>
      <c r="AJ65" s="12"/>
      <c r="AK65" s="12"/>
    </row>
    <row r="66" spans="1:37" s="1" customFormat="1" ht="12.75">
      <c r="A66" s="19"/>
      <c r="B66" s="22"/>
      <c r="C66" s="15"/>
      <c r="D66" s="39"/>
      <c r="E66" s="130"/>
      <c r="F66" s="39"/>
      <c r="G66" s="39"/>
      <c r="H66" s="39"/>
      <c r="I66" s="39"/>
      <c r="J66" s="39"/>
      <c r="K66" s="39"/>
      <c r="L66" s="39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12"/>
      <c r="AG66" s="12"/>
      <c r="AH66" s="12"/>
      <c r="AI66" s="12"/>
      <c r="AJ66" s="12"/>
      <c r="AK66" s="12"/>
    </row>
    <row r="67" spans="1:37" s="1" customFormat="1" ht="12.75">
      <c r="A67" s="19"/>
      <c r="B67" s="22"/>
      <c r="C67" s="15"/>
      <c r="D67" s="39"/>
      <c r="E67" s="39"/>
      <c r="F67" s="39"/>
      <c r="G67" s="39"/>
      <c r="H67" s="39"/>
      <c r="I67" s="39"/>
      <c r="J67" s="39"/>
      <c r="K67" s="39"/>
      <c r="L67" s="39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12"/>
      <c r="AG67" s="12"/>
      <c r="AH67" s="12"/>
      <c r="AI67" s="12"/>
      <c r="AJ67" s="12"/>
      <c r="AK67" s="12"/>
    </row>
    <row r="68" spans="1:37" s="1" customFormat="1" ht="12.75">
      <c r="A68" s="19"/>
      <c r="B68" s="22"/>
      <c r="C68" s="15"/>
      <c r="D68" s="39"/>
      <c r="E68" s="39"/>
      <c r="F68" s="39"/>
      <c r="G68" s="39"/>
      <c r="H68" s="39"/>
      <c r="I68" s="39"/>
      <c r="J68" s="39"/>
      <c r="K68" s="39"/>
      <c r="L68" s="39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12"/>
      <c r="AG68" s="12"/>
      <c r="AH68" s="12"/>
      <c r="AI68" s="12"/>
      <c r="AJ68" s="12"/>
      <c r="AK68" s="12"/>
    </row>
    <row r="69" spans="1:37" s="1" customFormat="1" ht="12.75">
      <c r="A69" s="19"/>
      <c r="B69" s="22"/>
      <c r="C69" s="15"/>
      <c r="D69" s="39"/>
      <c r="E69" s="39"/>
      <c r="F69" s="39"/>
      <c r="G69" s="39"/>
      <c r="H69" s="39"/>
      <c r="I69" s="39"/>
      <c r="J69" s="39"/>
      <c r="K69" s="39"/>
      <c r="L69" s="39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12"/>
      <c r="AG69" s="12"/>
      <c r="AH69" s="12"/>
      <c r="AI69" s="12"/>
      <c r="AJ69" s="12"/>
      <c r="AK69" s="12"/>
    </row>
    <row r="70" spans="1:37" s="1" customFormat="1" ht="12.75">
      <c r="A70" s="19"/>
      <c r="B70" s="22"/>
      <c r="C70" s="15"/>
      <c r="D70" s="39"/>
      <c r="E70" s="39"/>
      <c r="F70" s="39"/>
      <c r="G70" s="39"/>
      <c r="H70" s="39"/>
      <c r="I70" s="39"/>
      <c r="J70" s="39"/>
      <c r="K70" s="39"/>
      <c r="L70" s="39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12"/>
      <c r="AG70" s="12"/>
      <c r="AH70" s="12"/>
      <c r="AI70" s="12"/>
      <c r="AJ70" s="12"/>
      <c r="AK70" s="12"/>
    </row>
    <row r="71" spans="1:37" s="1" customFormat="1" ht="12.75">
      <c r="A71" s="19"/>
      <c r="B71" s="22"/>
      <c r="C71" s="15"/>
      <c r="D71" s="39"/>
      <c r="E71" s="39"/>
      <c r="F71" s="39"/>
      <c r="G71" s="39"/>
      <c r="H71" s="39"/>
      <c r="I71" s="39"/>
      <c r="J71" s="39"/>
      <c r="K71" s="39"/>
      <c r="L71" s="39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12"/>
      <c r="AG71" s="12"/>
      <c r="AH71" s="12"/>
      <c r="AI71" s="12"/>
      <c r="AJ71" s="12"/>
      <c r="AK71" s="12"/>
    </row>
    <row r="72" spans="1:37" s="1" customFormat="1" ht="12.75">
      <c r="A72" s="19"/>
      <c r="B72" s="22"/>
      <c r="C72" s="15"/>
      <c r="D72" s="39"/>
      <c r="E72" s="39"/>
      <c r="F72" s="39"/>
      <c r="G72" s="39"/>
      <c r="H72" s="39"/>
      <c r="I72" s="39"/>
      <c r="J72" s="39"/>
      <c r="K72" s="39"/>
      <c r="L72" s="39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12"/>
      <c r="AG72" s="12"/>
      <c r="AH72" s="12"/>
      <c r="AI72" s="12"/>
      <c r="AJ72" s="12"/>
      <c r="AK72" s="12"/>
    </row>
    <row r="73" spans="1:37" s="1" customFormat="1" ht="12.75">
      <c r="A73" s="19"/>
      <c r="B73" s="22"/>
      <c r="C73" s="15"/>
      <c r="D73" s="39"/>
      <c r="E73" s="39"/>
      <c r="F73" s="39"/>
      <c r="G73" s="39"/>
      <c r="H73" s="39"/>
      <c r="I73" s="39"/>
      <c r="J73" s="39"/>
      <c r="K73" s="39"/>
      <c r="L73" s="39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12"/>
      <c r="AG73" s="12"/>
      <c r="AH73" s="12"/>
      <c r="AI73" s="12"/>
      <c r="AJ73" s="12"/>
      <c r="AK73" s="12"/>
    </row>
    <row r="74" spans="1:37" s="1" customFormat="1" ht="12.75">
      <c r="A74" s="19"/>
      <c r="B74" s="22"/>
      <c r="C74" s="15"/>
      <c r="D74" s="39"/>
      <c r="E74" s="39"/>
      <c r="F74" s="39"/>
      <c r="G74" s="39"/>
      <c r="H74" s="39"/>
      <c r="I74" s="39"/>
      <c r="J74" s="39"/>
      <c r="K74" s="39"/>
      <c r="L74" s="39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12"/>
      <c r="AG74" s="12"/>
      <c r="AH74" s="12"/>
      <c r="AI74" s="12"/>
      <c r="AJ74" s="12"/>
      <c r="AK74" s="12"/>
    </row>
    <row r="75" spans="1:37" s="1" customFormat="1" ht="12.75">
      <c r="A75" s="19"/>
      <c r="B75" s="22"/>
      <c r="C75" s="15"/>
      <c r="D75" s="39"/>
      <c r="E75" s="39"/>
      <c r="F75" s="39"/>
      <c r="G75" s="39"/>
      <c r="H75" s="39"/>
      <c r="I75" s="39"/>
      <c r="J75" s="39"/>
      <c r="K75" s="39"/>
      <c r="L75" s="39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  <c r="AE75" s="24"/>
      <c r="AF75" s="12"/>
      <c r="AG75" s="12"/>
      <c r="AH75" s="12"/>
      <c r="AI75" s="12"/>
      <c r="AJ75" s="12"/>
      <c r="AK75" s="12"/>
    </row>
    <row r="76" spans="1:37" s="1" customFormat="1" ht="12.75">
      <c r="A76" s="19"/>
      <c r="B76" s="22"/>
      <c r="C76" s="15"/>
      <c r="D76" s="39"/>
      <c r="E76" s="39"/>
      <c r="F76" s="39"/>
      <c r="G76" s="39"/>
      <c r="H76" s="39"/>
      <c r="I76" s="39"/>
      <c r="J76" s="39"/>
      <c r="K76" s="39"/>
      <c r="L76" s="39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  <c r="AE76" s="24"/>
      <c r="AF76" s="12"/>
      <c r="AG76" s="12"/>
      <c r="AH76" s="12"/>
      <c r="AI76" s="12"/>
      <c r="AJ76" s="12"/>
      <c r="AK76" s="12"/>
    </row>
    <row r="77" spans="1:37" s="1" customFormat="1" ht="12.75">
      <c r="A77" s="19"/>
      <c r="B77" s="22"/>
      <c r="C77" s="15"/>
      <c r="D77" s="39"/>
      <c r="E77" s="39"/>
      <c r="F77" s="39"/>
      <c r="G77" s="39"/>
      <c r="H77" s="39"/>
      <c r="I77" s="39"/>
      <c r="J77" s="39"/>
      <c r="K77" s="39"/>
      <c r="L77" s="39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12"/>
      <c r="AG77" s="12"/>
      <c r="AH77" s="12"/>
      <c r="AI77" s="12"/>
      <c r="AJ77" s="12"/>
      <c r="AK77" s="12"/>
    </row>
    <row r="78" spans="1:37" s="1" customFormat="1" ht="12.75">
      <c r="A78" s="19"/>
      <c r="B78" s="22"/>
      <c r="C78" s="15"/>
      <c r="D78" s="39"/>
      <c r="E78" s="39"/>
      <c r="F78" s="39"/>
      <c r="G78" s="39"/>
      <c r="H78" s="39"/>
      <c r="I78" s="39"/>
      <c r="J78" s="39"/>
      <c r="K78" s="39"/>
      <c r="L78" s="39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12"/>
      <c r="AG78" s="12"/>
      <c r="AH78" s="12"/>
      <c r="AI78" s="12"/>
      <c r="AJ78" s="12"/>
      <c r="AK78" s="12"/>
    </row>
    <row r="79" spans="1:37" s="1" customFormat="1" ht="12.75">
      <c r="A79" s="19"/>
      <c r="B79" s="22"/>
      <c r="C79" s="15"/>
      <c r="D79" s="39"/>
      <c r="E79" s="39"/>
      <c r="F79" s="39"/>
      <c r="G79" s="39"/>
      <c r="H79" s="39"/>
      <c r="I79" s="39"/>
      <c r="J79" s="39"/>
      <c r="K79" s="39"/>
      <c r="L79" s="39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12"/>
      <c r="AG79" s="12"/>
      <c r="AH79" s="12"/>
      <c r="AI79" s="12"/>
      <c r="AJ79" s="12"/>
      <c r="AK79" s="12"/>
    </row>
    <row r="80" spans="1:37" s="1" customFormat="1" ht="12.75">
      <c r="A80" s="19"/>
      <c r="B80" s="22"/>
      <c r="C80" s="15"/>
      <c r="D80" s="39"/>
      <c r="E80" s="39"/>
      <c r="F80" s="39"/>
      <c r="G80" s="39"/>
      <c r="H80" s="39"/>
      <c r="I80" s="39"/>
      <c r="J80" s="39"/>
      <c r="K80" s="39"/>
      <c r="L80" s="39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12"/>
      <c r="AG80" s="12"/>
      <c r="AH80" s="12"/>
      <c r="AI80" s="12"/>
      <c r="AJ80" s="12"/>
      <c r="AK80" s="12"/>
    </row>
    <row r="81" spans="1:37" s="1" customFormat="1" ht="12.75">
      <c r="A81" s="19"/>
      <c r="B81" s="22"/>
      <c r="C81" s="15"/>
      <c r="D81" s="39"/>
      <c r="E81" s="39"/>
      <c r="F81" s="39"/>
      <c r="G81" s="39"/>
      <c r="H81" s="39"/>
      <c r="I81" s="39"/>
      <c r="J81" s="39"/>
      <c r="K81" s="39"/>
      <c r="L81" s="39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12"/>
      <c r="AG81" s="12"/>
      <c r="AH81" s="12"/>
      <c r="AI81" s="12"/>
      <c r="AJ81" s="12"/>
      <c r="AK81" s="12"/>
    </row>
    <row r="82" spans="1:37" s="1" customFormat="1" ht="12.75">
      <c r="A82" s="19"/>
      <c r="B82" s="22"/>
      <c r="C82" s="15"/>
      <c r="D82" s="24"/>
      <c r="E82" s="38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12"/>
      <c r="AG82" s="12"/>
      <c r="AH82" s="12"/>
      <c r="AI82" s="12"/>
      <c r="AJ82" s="12"/>
      <c r="AK82" s="12"/>
    </row>
    <row r="83" spans="1:37" s="1" customFormat="1" ht="12.75">
      <c r="A83" s="19"/>
      <c r="B83" s="22"/>
      <c r="C83" s="15"/>
      <c r="D83" s="24"/>
      <c r="E83" s="38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12"/>
      <c r="AG83" s="12"/>
      <c r="AH83" s="12"/>
      <c r="AI83" s="12"/>
      <c r="AJ83" s="12"/>
      <c r="AK83" s="12"/>
    </row>
    <row r="84" spans="1:37" s="1" customFormat="1" ht="12.75">
      <c r="A84" s="19"/>
      <c r="B84" s="22"/>
      <c r="C84" s="15"/>
      <c r="D84" s="24"/>
      <c r="E84" s="38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12"/>
      <c r="AG84" s="12"/>
      <c r="AH84" s="12"/>
      <c r="AI84" s="12"/>
      <c r="AJ84" s="12"/>
      <c r="AK84" s="12"/>
    </row>
    <row r="85" spans="1:37" s="1" customFormat="1" ht="12.75">
      <c r="A85" s="19"/>
      <c r="B85" s="22"/>
      <c r="C85" s="15"/>
      <c r="D85" s="24"/>
      <c r="E85" s="38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12"/>
      <c r="AG85" s="12"/>
      <c r="AH85" s="12"/>
      <c r="AI85" s="12"/>
      <c r="AJ85" s="12"/>
      <c r="AK85" s="12"/>
    </row>
    <row r="86" spans="1:37" s="1" customFormat="1" ht="12.75">
      <c r="A86" s="19"/>
      <c r="B86" s="22"/>
      <c r="C86" s="15"/>
      <c r="D86" s="24"/>
      <c r="E86" s="38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12"/>
      <c r="AG86" s="12"/>
      <c r="AH86" s="12"/>
      <c r="AI86" s="12"/>
      <c r="AJ86" s="12"/>
      <c r="AK86" s="12"/>
    </row>
    <row r="87" spans="1:37" s="1" customFormat="1" ht="12.75">
      <c r="A87" s="19"/>
      <c r="B87" s="22"/>
      <c r="C87" s="15"/>
      <c r="D87" s="24"/>
      <c r="E87" s="38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12"/>
      <c r="AG87" s="12"/>
      <c r="AH87" s="12"/>
      <c r="AI87" s="12"/>
      <c r="AJ87" s="12"/>
      <c r="AK87" s="12"/>
    </row>
    <row r="88" spans="1:37" s="1" customFormat="1" ht="12.75">
      <c r="A88" s="19"/>
      <c r="B88" s="22"/>
      <c r="C88" s="15"/>
      <c r="D88" s="24"/>
      <c r="E88" s="38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12"/>
      <c r="AG88" s="12"/>
      <c r="AH88" s="12"/>
      <c r="AI88" s="12"/>
      <c r="AJ88" s="12"/>
      <c r="AK88" s="12"/>
    </row>
    <row r="89" spans="1:37" s="1" customFormat="1" ht="12.75">
      <c r="A89" s="19"/>
      <c r="B89" s="22"/>
      <c r="C89" s="15"/>
      <c r="D89" s="24"/>
      <c r="E89" s="38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12"/>
      <c r="AG89" s="12"/>
      <c r="AH89" s="12"/>
      <c r="AI89" s="12"/>
      <c r="AJ89" s="12"/>
      <c r="AK89" s="12"/>
    </row>
    <row r="90" spans="1:37" s="1" customFormat="1" ht="12.75">
      <c r="A90" s="19"/>
      <c r="B90" s="22"/>
      <c r="C90" s="15"/>
      <c r="D90" s="24"/>
      <c r="E90" s="38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12"/>
      <c r="AG90" s="12"/>
      <c r="AH90" s="12"/>
      <c r="AI90" s="12"/>
      <c r="AJ90" s="12"/>
      <c r="AK90" s="12"/>
    </row>
    <row r="91" spans="1:37" s="1" customFormat="1" ht="12.75">
      <c r="A91" s="19"/>
      <c r="B91" s="22"/>
      <c r="C91" s="15"/>
      <c r="D91" s="24"/>
      <c r="E91" s="38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12"/>
      <c r="AG91" s="12"/>
      <c r="AH91" s="12"/>
      <c r="AI91" s="12"/>
      <c r="AJ91" s="12"/>
      <c r="AK91" s="12"/>
    </row>
    <row r="92" spans="1:37" s="1" customFormat="1" ht="12.75">
      <c r="A92" s="19"/>
      <c r="B92" s="22"/>
      <c r="C92" s="15"/>
      <c r="D92" s="24"/>
      <c r="E92" s="38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12"/>
      <c r="AG92" s="12"/>
      <c r="AH92" s="12"/>
      <c r="AI92" s="12"/>
      <c r="AJ92" s="12"/>
      <c r="AK92" s="12"/>
    </row>
    <row r="93" spans="1:37" s="1" customFormat="1" ht="12.75">
      <c r="A93" s="19"/>
      <c r="B93" s="22"/>
      <c r="C93" s="15"/>
      <c r="D93" s="24"/>
      <c r="E93" s="38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12"/>
      <c r="AG93" s="12"/>
      <c r="AH93" s="12"/>
      <c r="AI93" s="12"/>
      <c r="AJ93" s="12"/>
      <c r="AK93" s="12"/>
    </row>
    <row r="94" spans="1:37" s="1" customFormat="1" ht="12.75">
      <c r="A94" s="19"/>
      <c r="B94" s="22"/>
      <c r="C94" s="15"/>
      <c r="D94" s="24"/>
      <c r="E94" s="38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12"/>
      <c r="AG94" s="12"/>
      <c r="AH94" s="12"/>
      <c r="AI94" s="12"/>
      <c r="AJ94" s="12"/>
      <c r="AK94" s="12"/>
    </row>
    <row r="95" spans="1:37" s="1" customFormat="1" ht="12.75">
      <c r="A95" s="19"/>
      <c r="B95" s="22"/>
      <c r="C95" s="15"/>
      <c r="D95" s="24"/>
      <c r="E95" s="38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12"/>
      <c r="AG95" s="12"/>
      <c r="AH95" s="12"/>
      <c r="AI95" s="12"/>
      <c r="AJ95" s="12"/>
      <c r="AK95" s="12"/>
    </row>
    <row r="96" spans="1:37" s="1" customFormat="1" ht="12.75">
      <c r="A96" s="19"/>
      <c r="B96" s="22"/>
      <c r="C96" s="15"/>
      <c r="D96" s="24"/>
      <c r="E96" s="38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12"/>
      <c r="AG96" s="12"/>
      <c r="AH96" s="12"/>
      <c r="AI96" s="12"/>
      <c r="AJ96" s="12"/>
      <c r="AK96" s="12"/>
    </row>
    <row r="97" spans="1:37" s="1" customFormat="1" ht="12.75">
      <c r="A97" s="19"/>
      <c r="B97" s="22"/>
      <c r="C97" s="15"/>
      <c r="D97" s="24"/>
      <c r="E97" s="38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12"/>
      <c r="AG97" s="12"/>
      <c r="AH97" s="12"/>
      <c r="AI97" s="12"/>
      <c r="AJ97" s="12"/>
      <c r="AK97" s="12"/>
    </row>
    <row r="98" spans="1:37" s="1" customFormat="1" ht="12.75">
      <c r="A98" s="19"/>
      <c r="B98" s="22"/>
      <c r="C98" s="15"/>
      <c r="D98" s="24"/>
      <c r="E98" s="38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12"/>
      <c r="AG98" s="12"/>
      <c r="AH98" s="12"/>
      <c r="AI98" s="12"/>
      <c r="AJ98" s="12"/>
      <c r="AK98" s="12"/>
    </row>
    <row r="99" spans="1:37" s="1" customFormat="1" ht="12.75">
      <c r="A99" s="19"/>
      <c r="B99" s="22"/>
      <c r="C99" s="15"/>
      <c r="D99" s="24"/>
      <c r="E99" s="38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12"/>
      <c r="AG99" s="12"/>
      <c r="AH99" s="12"/>
      <c r="AI99" s="12"/>
      <c r="AJ99" s="12"/>
      <c r="AK99" s="12"/>
    </row>
    <row r="100" spans="1:37" s="1" customFormat="1" ht="12.75">
      <c r="A100" s="19"/>
      <c r="B100" s="22"/>
      <c r="C100" s="15"/>
      <c r="D100" s="24"/>
      <c r="E100" s="38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12"/>
      <c r="AG100" s="12"/>
      <c r="AH100" s="12"/>
      <c r="AI100" s="12"/>
      <c r="AJ100" s="12"/>
      <c r="AK100" s="12"/>
    </row>
    <row r="101" spans="1:37" s="1" customFormat="1" ht="12.75">
      <c r="A101" s="19"/>
      <c r="B101" s="22"/>
      <c r="C101" s="15"/>
      <c r="D101" s="24"/>
      <c r="E101" s="38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12"/>
      <c r="AG101" s="12"/>
      <c r="AH101" s="12"/>
      <c r="AI101" s="12"/>
      <c r="AJ101" s="12"/>
      <c r="AK101" s="12"/>
    </row>
    <row r="102" spans="1:37" s="1" customFormat="1" ht="12.75">
      <c r="A102" s="19"/>
      <c r="B102" s="22"/>
      <c r="C102" s="15"/>
      <c r="D102" s="24"/>
      <c r="E102" s="38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12"/>
      <c r="AG102" s="12"/>
      <c r="AH102" s="12"/>
      <c r="AI102" s="12"/>
      <c r="AJ102" s="12"/>
      <c r="AK102" s="12"/>
    </row>
    <row r="103" spans="1:37" s="1" customFormat="1" ht="12.75">
      <c r="A103" s="19"/>
      <c r="B103" s="22"/>
      <c r="C103" s="15"/>
      <c r="D103" s="24"/>
      <c r="E103" s="38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12"/>
      <c r="AG103" s="12"/>
      <c r="AH103" s="12"/>
      <c r="AI103" s="12"/>
      <c r="AJ103" s="12"/>
      <c r="AK103" s="12"/>
    </row>
    <row r="104" spans="1:37" s="1" customFormat="1" ht="12.75">
      <c r="A104" s="19"/>
      <c r="B104" s="22"/>
      <c r="C104" s="15"/>
      <c r="D104" s="24"/>
      <c r="E104" s="38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12"/>
      <c r="AG104" s="12"/>
      <c r="AH104" s="12"/>
      <c r="AI104" s="12"/>
      <c r="AJ104" s="12"/>
      <c r="AK104" s="12"/>
    </row>
    <row r="105" spans="1:37" s="1" customFormat="1" ht="12.75">
      <c r="A105" s="19"/>
      <c r="B105" s="22"/>
      <c r="C105" s="15"/>
      <c r="D105" s="24"/>
      <c r="E105" s="38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12"/>
      <c r="AG105" s="12"/>
      <c r="AH105" s="12"/>
      <c r="AI105" s="12"/>
      <c r="AJ105" s="12"/>
      <c r="AK105" s="12"/>
    </row>
    <row r="106" spans="1:37" s="1" customFormat="1" ht="12.75">
      <c r="A106" s="19"/>
      <c r="B106" s="22"/>
      <c r="C106" s="15"/>
      <c r="D106" s="24"/>
      <c r="E106" s="38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12"/>
      <c r="AG106" s="12"/>
      <c r="AH106" s="12"/>
      <c r="AI106" s="12"/>
      <c r="AJ106" s="12"/>
      <c r="AK106" s="12"/>
    </row>
    <row r="107" spans="1:37" s="1" customFormat="1" ht="12.75">
      <c r="A107" s="19"/>
      <c r="B107" s="22"/>
      <c r="C107" s="15"/>
      <c r="D107" s="24"/>
      <c r="E107" s="38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12"/>
      <c r="AG107" s="12"/>
      <c r="AH107" s="12"/>
      <c r="AI107" s="12"/>
      <c r="AJ107" s="12"/>
      <c r="AK107" s="12"/>
    </row>
    <row r="108" spans="1:37" s="1" customFormat="1" ht="12.75">
      <c r="A108" s="19"/>
      <c r="B108" s="22"/>
      <c r="C108" s="15"/>
      <c r="D108" s="24"/>
      <c r="E108" s="38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12"/>
      <c r="AG108" s="12"/>
      <c r="AH108" s="12"/>
      <c r="AI108" s="12"/>
      <c r="AJ108" s="12"/>
      <c r="AK108" s="12"/>
    </row>
    <row r="109" spans="1:37" s="1" customFormat="1" ht="12.75">
      <c r="A109" s="19"/>
      <c r="B109" s="22"/>
      <c r="C109" s="15"/>
      <c r="D109" s="24"/>
      <c r="E109" s="38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12"/>
      <c r="AG109" s="12"/>
      <c r="AH109" s="12"/>
      <c r="AI109" s="12"/>
      <c r="AJ109" s="12"/>
      <c r="AK109" s="12"/>
    </row>
    <row r="110" spans="1:37" s="1" customFormat="1" ht="12.75">
      <c r="A110" s="19"/>
      <c r="B110" s="22"/>
      <c r="C110" s="15"/>
      <c r="D110" s="24"/>
      <c r="E110" s="38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12"/>
      <c r="AG110" s="12"/>
      <c r="AH110" s="12"/>
      <c r="AI110" s="12"/>
      <c r="AJ110" s="12"/>
      <c r="AK110" s="12"/>
    </row>
    <row r="111" spans="1:37" s="1" customFormat="1" ht="12.75">
      <c r="A111" s="19"/>
      <c r="B111" s="22"/>
      <c r="C111" s="15"/>
      <c r="D111" s="24"/>
      <c r="E111" s="38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12"/>
      <c r="AG111" s="12"/>
      <c r="AH111" s="12"/>
      <c r="AI111" s="12"/>
      <c r="AJ111" s="12"/>
      <c r="AK111" s="12"/>
    </row>
    <row r="112" spans="1:37" s="1" customFormat="1" ht="12.75">
      <c r="A112" s="19"/>
      <c r="B112" s="22"/>
      <c r="C112" s="15"/>
      <c r="D112" s="24"/>
      <c r="E112" s="38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12"/>
      <c r="AG112" s="12"/>
      <c r="AH112" s="12"/>
      <c r="AI112" s="12"/>
      <c r="AJ112" s="12"/>
      <c r="AK112" s="12"/>
    </row>
    <row r="113" spans="1:37" s="1" customFormat="1" ht="12.75">
      <c r="A113" s="19"/>
      <c r="B113" s="22"/>
      <c r="C113" s="15"/>
      <c r="D113" s="24"/>
      <c r="E113" s="38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12"/>
      <c r="AG113" s="12"/>
      <c r="AH113" s="12"/>
      <c r="AI113" s="12"/>
      <c r="AJ113" s="12"/>
      <c r="AK113" s="12"/>
    </row>
    <row r="114" spans="1:37" s="1" customFormat="1" ht="12.75">
      <c r="A114" s="19"/>
      <c r="B114" s="22"/>
      <c r="C114" s="15"/>
      <c r="D114" s="24"/>
      <c r="E114" s="38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12"/>
      <c r="AG114" s="12"/>
      <c r="AH114" s="12"/>
      <c r="AI114" s="12"/>
      <c r="AJ114" s="12"/>
      <c r="AK114" s="12"/>
    </row>
    <row r="115" spans="1:37" s="1" customFormat="1" ht="12.75">
      <c r="A115" s="19"/>
      <c r="B115" s="22"/>
      <c r="C115" s="15"/>
      <c r="D115" s="24"/>
      <c r="E115" s="38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12"/>
      <c r="AG115" s="12"/>
      <c r="AH115" s="12"/>
      <c r="AI115" s="12"/>
      <c r="AJ115" s="12"/>
      <c r="AK115" s="12"/>
    </row>
    <row r="116" spans="1:37" s="1" customFormat="1" ht="12.75">
      <c r="A116" s="19"/>
      <c r="B116" s="22"/>
      <c r="C116" s="15"/>
      <c r="D116" s="24"/>
      <c r="E116" s="38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12"/>
      <c r="AG116" s="12"/>
      <c r="AH116" s="12"/>
      <c r="AI116" s="12"/>
      <c r="AJ116" s="12"/>
      <c r="AK116" s="12"/>
    </row>
    <row r="117" spans="1:37" s="1" customFormat="1" ht="12.75">
      <c r="A117" s="19"/>
      <c r="B117" s="22"/>
      <c r="C117" s="15"/>
      <c r="D117" s="24"/>
      <c r="E117" s="38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12"/>
      <c r="AG117" s="12"/>
      <c r="AH117" s="12"/>
      <c r="AI117" s="12"/>
      <c r="AJ117" s="12"/>
      <c r="AK117" s="12"/>
    </row>
    <row r="118" spans="1:37" s="1" customFormat="1" ht="12.75">
      <c r="A118" s="19"/>
      <c r="B118" s="22"/>
      <c r="C118" s="15"/>
      <c r="D118" s="24"/>
      <c r="E118" s="38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12"/>
      <c r="AG118" s="12"/>
      <c r="AH118" s="12"/>
      <c r="AI118" s="12"/>
      <c r="AJ118" s="12"/>
      <c r="AK118" s="12"/>
    </row>
    <row r="119" spans="1:37" s="1" customFormat="1" ht="12.75">
      <c r="A119" s="19"/>
      <c r="B119" s="22"/>
      <c r="C119" s="38">
        <f>C12+C13+C14+C25+C31+C36+C37+C38+C39</f>
        <v>14294.099999999999</v>
      </c>
      <c r="D119" s="38"/>
      <c r="E119" s="38"/>
      <c r="F119" s="38">
        <f>F12+F13+F14+F25+F31+F36+F37+F38+F39</f>
        <v>1046.6</v>
      </c>
      <c r="G119" s="24"/>
      <c r="H119" s="38">
        <f>H12+H13+H14+H25+H31+H36+H37+H38+H39</f>
        <v>1094.9999999999998</v>
      </c>
      <c r="I119" s="24"/>
      <c r="J119" s="38">
        <f>J12+J13+J14+J25+J31+J36+J37+J38+J39</f>
        <v>1058.8</v>
      </c>
      <c r="K119" s="24"/>
      <c r="L119" s="38">
        <f>L12+L13+L14+L25+L31+L36+L37+L38+L39</f>
        <v>1182.1</v>
      </c>
      <c r="M119" s="24"/>
      <c r="N119" s="38">
        <f>N12+N13+N14+N25+N31+N36+N37+N38+N39</f>
        <v>1266.8</v>
      </c>
      <c r="O119" s="24"/>
      <c r="P119" s="38">
        <f>P12+P13+P14+P25+P31+P36+P37+P38+P39</f>
        <v>1323.3000000000002</v>
      </c>
      <c r="Q119" s="24"/>
      <c r="R119" s="38">
        <f>R12+R13+R14+R25+R31+R36+R37+R38+R39</f>
        <v>1478.8999999999999</v>
      </c>
      <c r="S119" s="24"/>
      <c r="T119" s="38">
        <f>T12+T13+T14+T25+T31+T36+T37+T38+T39</f>
        <v>1308.7</v>
      </c>
      <c r="U119" s="24"/>
      <c r="V119" s="38">
        <f>V12+V13+V14+V25+V31+V36+V37+V38+V39</f>
        <v>1274.3</v>
      </c>
      <c r="W119" s="24"/>
      <c r="X119" s="24"/>
      <c r="Y119" s="24"/>
      <c r="Z119" s="24"/>
      <c r="AA119" s="24"/>
      <c r="AB119" s="24"/>
      <c r="AC119" s="24"/>
      <c r="AD119" s="24"/>
      <c r="AE119" s="38"/>
      <c r="AF119" s="12"/>
      <c r="AG119" s="12"/>
      <c r="AH119" s="12"/>
      <c r="AI119" s="12"/>
      <c r="AJ119" s="12"/>
      <c r="AK119" s="12"/>
    </row>
    <row r="120" spans="1:37" s="1" customFormat="1" ht="12.75">
      <c r="A120" s="19"/>
      <c r="B120" s="22"/>
      <c r="C120" s="15"/>
      <c r="D120" s="38"/>
      <c r="E120" s="38"/>
      <c r="F120" s="24"/>
      <c r="G120" s="38"/>
      <c r="H120" s="24"/>
      <c r="I120" s="38"/>
      <c r="J120" s="24"/>
      <c r="K120" s="38"/>
      <c r="L120" s="24"/>
      <c r="M120" s="38"/>
      <c r="N120" s="24"/>
      <c r="O120" s="38"/>
      <c r="P120" s="24"/>
      <c r="Q120" s="38"/>
      <c r="R120" s="24"/>
      <c r="S120" s="38"/>
      <c r="T120" s="24"/>
      <c r="U120" s="38"/>
      <c r="V120" s="24"/>
      <c r="W120" s="38"/>
      <c r="X120" s="24"/>
      <c r="Y120" s="24"/>
      <c r="Z120" s="24"/>
      <c r="AA120" s="24"/>
      <c r="AB120" s="24"/>
      <c r="AC120" s="24"/>
      <c r="AD120" s="24"/>
      <c r="AE120" s="38"/>
      <c r="AF120" s="12"/>
      <c r="AG120" s="12"/>
      <c r="AH120" s="12"/>
      <c r="AI120" s="12"/>
      <c r="AJ120" s="12"/>
      <c r="AK120" s="12"/>
    </row>
    <row r="122" ht="12.75">
      <c r="K122" s="17"/>
    </row>
  </sheetData>
  <sheetProtection/>
  <mergeCells count="24">
    <mergeCell ref="Z6:AA6"/>
    <mergeCell ref="AB6:AC6"/>
    <mergeCell ref="R5:W5"/>
    <mergeCell ref="A11:B11"/>
    <mergeCell ref="L5:Q5"/>
    <mergeCell ref="C2:I2"/>
    <mergeCell ref="C5:E6"/>
    <mergeCell ref="H6:I6"/>
    <mergeCell ref="N6:O6"/>
    <mergeCell ref="F5:K5"/>
    <mergeCell ref="B59:AC59"/>
    <mergeCell ref="V6:W6"/>
    <mergeCell ref="R6:S6"/>
    <mergeCell ref="X5:AC5"/>
    <mergeCell ref="X6:Y6"/>
    <mergeCell ref="F6:G6"/>
    <mergeCell ref="J6:K6"/>
    <mergeCell ref="A40:B40"/>
    <mergeCell ref="A8:B8"/>
    <mergeCell ref="L6:M6"/>
    <mergeCell ref="T6:U6"/>
    <mergeCell ref="P6:Q6"/>
    <mergeCell ref="A5:A7"/>
    <mergeCell ref="B5:B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1"/>
  <rowBreaks count="3" manualBreakCount="3">
    <brk id="30" max="255" man="1"/>
    <brk id="39" max="255" man="1"/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Користувач Windows</cp:lastModifiedBy>
  <cp:lastPrinted>2021-04-12T07:20:42Z</cp:lastPrinted>
  <dcterms:created xsi:type="dcterms:W3CDTF">1996-10-08T23:32:33Z</dcterms:created>
  <dcterms:modified xsi:type="dcterms:W3CDTF">2022-01-11T07:36:31Z</dcterms:modified>
  <cp:category/>
  <cp:version/>
  <cp:contentType/>
  <cp:contentStatus/>
</cp:coreProperties>
</file>