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9660" tabRatio="603" activeTab="0"/>
  </bookViews>
  <sheets>
    <sheet name="1" sheetId="1" r:id="rId1"/>
  </sheets>
  <definedNames>
    <definedName name="_xlnm.Print_Titles" localSheetId="0">'1'!$4:$7</definedName>
    <definedName name="_xlnm.Print_Area" localSheetId="0">'1'!$A$1:$I$94</definedName>
  </definedNames>
  <calcPr fullCalcOnLoad="1"/>
</workbook>
</file>

<file path=xl/sharedStrings.xml><?xml version="1.0" encoding="utf-8"?>
<sst xmlns="http://schemas.openxmlformats.org/spreadsheetml/2006/main" count="111" uniqueCount="96">
  <si>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</si>
  <si>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</si>
  <si>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</si>
  <si>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</si>
  <si>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</si>
  <si>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</si>
  <si>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</si>
  <si>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</si>
  <si>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</si>
  <si>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</si>
  <si>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</si>
  <si>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Земельний податок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</si>
  <si>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</si>
  <si>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</si>
  <si>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</si>
  <si>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</si>
  <si>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</si>
  <si>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</si>
  <si>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</si>
  <si>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</si>
  <si>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</si>
  <si>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</si>
  <si>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</si>
  <si>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</si>
  <si>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</si>
  <si>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</si>
  <si>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</si>
  <si>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</si>
  <si>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</si>
  <si>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</si>
  <si>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</si>
  <si>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</si>
  <si>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</si>
  <si>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</si>
  <si>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</si>
  <si>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</si>
  <si>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</si>
  <si>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</si>
  <si>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</si>
  <si>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</si>
  <si>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</si>
  <si>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</si>
  <si>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</si>
  <si>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</si>
  <si>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</si>
  <si>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</si>
  <si>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</si>
  <si>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</si>
  <si>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</si>
  <si>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</si>
  <si>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</si>
  <si>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</si>
  <si>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</si>
  <si>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</si>
  <si>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</si>
  <si>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</si>
  <si>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</si>
  <si>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</si>
  <si>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</si>
  <si>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</si>
  <si>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</si>
  <si>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</si>
  <si>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</si>
  <si>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</si>
  <si>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</si>
  <si>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</si>
  <si>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</si>
  <si>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</si>
  <si>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</si>
  <si>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>Орендна плата з юридичних осіб</t>
  </si>
  <si>
    <t>Орендна плата з фізичних осіб</t>
  </si>
  <si>
    <t xml:space="preserve">    Податок та збір на доходи фізичних осіб </t>
  </si>
  <si>
    <t>Раїса РОЇК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</si>
  <si>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
      також  валютні цінності і грошові кошти,
      власники яких невідомі</t>
  </si>
  <si>
    <t xml:space="preserve">       Кошти гарантійного та реєстраційного
       внесків, що визначені Законом України
       'Про орендудержавного та комунального 
       майна', які  підлягають перерахуванню 
       оператором електронного майданчика
       до відповідного бюджету</t>
  </si>
  <si>
    <t xml:space="preserve">      Плата за скорочення термінів надання
      послуг у сфері державної реєстрації 
      речових прав на нерухоме майно та 
      їх обтяжень і державної реєстрації 
      юридичних осіб, фізичних осіб - 
      підприємців та громадських формувань, 
      а також плата за надання інших платних 
      послуг</t>
  </si>
  <si>
    <t>Місцеві податки та збори, що сплачуються (перераховуються) згідно з Податковим кодексом України</t>
  </si>
  <si>
    <t xml:space="preserve">     Акцизний податок з реалізації
     виробниками та/або імпортерами,
     у тому числі в роздрібній 
    торгівлі тютюнових виробів, тютюну та 
    промислових замінників тютюну, рідин, 
    що використовуються в електронних
   сигаретах,    що оподатковується згідно з
   підпунктом 213.1.14 пункту 213.1 статті 213
   Податкового кодексу України</t>
  </si>
  <si>
    <t xml:space="preserve">    Акцизний податок з реалізації суб'єктами 
   господарювання роздрібної торгівлі
   підакцизних товарів (крім тих, що
   оподатковуються згідно з
   підпунктом 213.1.14 пункту 213.1 статті 213
   Податкового кодексу України)</t>
  </si>
  <si>
    <t>180110-180111</t>
  </si>
  <si>
    <t xml:space="preserve">     Збір за провадження деяких видів 
     підприємницької діяльності, що
     справлявся до 1 січня 2015 року</t>
  </si>
  <si>
    <t xml:space="preserve">      Надходження коштів від Державного 
     фонду дорогоціних металів і дорогоцінного 
     каміння</t>
  </si>
  <si>
    <t xml:space="preserve">     Рентна плата за користування надрами 
     для видобування інших корисних копалин 
     загально- державного значення</t>
  </si>
  <si>
    <t xml:space="preserve">      Рентна плата за спеціальне
      використання  лісових ресурсів</t>
  </si>
  <si>
    <t xml:space="preserve">    Штрафні санкції, що застосовуються
     відповідно до Закону України "Про державне
     регулювання виробництва і обігу спирту
     етилового, коньячного і плодового,
    алкогольних напоїв, тютюнових
    виробів,рідин,що використовуються
    в електронних сигаретах, та пального"</t>
  </si>
  <si>
    <t xml:space="preserve">    Кошти за шкоду, що заподіяна на 
    земельних  ділянках державної та
    комунальної власності, які не надані
   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
    погіршення  якості грунтовго покриву
    тощо та за неодержання доходів у
    звязку з тимчасовим невикористанням 
    земельних ділянок</t>
  </si>
  <si>
    <t xml:space="preserve">       Плата за ліцензії на певні види   
       господарської діяльності та сертифікати, 
       що видаються  Радою міністрів 
       Автономної     Республіки Крим, 
       виконавчими органами місцевих
      рад і місцевими органами  виконавчої
      влади </t>
  </si>
  <si>
    <t>Рентна плата та плата за використання інших природних ресурсів</t>
  </si>
  <si>
    <t>Порівняльний аналіз надходжень до бюджету Павлоградської міської територіальної громади
 за  січень-червень 2022 року та січень-червень 2023 року</t>
  </si>
  <si>
    <t>Надійшло за    січень-червень 2022 року</t>
  </si>
  <si>
    <t xml:space="preserve">План на січень-червень 2023 року </t>
  </si>
  <si>
    <t xml:space="preserve">Надійшло за   січень-червень 2023 року </t>
  </si>
  <si>
    <t>% виконання плану за січень-червень 2023 року</t>
  </si>
  <si>
    <t xml:space="preserve">    Плата за встановлення земельного сервітуту</t>
  </si>
  <si>
    <t xml:space="preserve">План на 2023 рік </t>
  </si>
  <si>
    <t>Відхилення надходжень за січень-червень 2023 року від січня-червня 2022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</si>
</sst>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b/>
      <sz val="13"/>
      <color indexed="9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/>
    </xf>
    <xf numFmtId="0" fontId="11" fillId="0" borderId="12" xfId="0" applyNumberFormat="1" applyFont="1" applyFill="1" applyBorder="1" applyAlignment="1">
      <alignment vertical="top" wrapText="1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0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177" fontId="7" fillId="33" borderId="11" xfId="0" applyNumberFormat="1" applyFont="1" applyFill="1" applyBorder="1" applyAlignment="1">
      <alignment horizontal="center"/>
    </xf>
    <xf numFmtId="177" fontId="7" fillId="33" borderId="12" xfId="0" applyNumberFormat="1" applyFont="1" applyFill="1" applyBorder="1" applyAlignment="1">
      <alignment horizontal="center"/>
    </xf>
    <xf numFmtId="177" fontId="5" fillId="33" borderId="19" xfId="0" applyNumberFormat="1" applyFont="1" applyFill="1" applyBorder="1" applyAlignment="1">
      <alignment horizontal="center" wrapText="1" shrinkToFit="1"/>
    </xf>
    <xf numFmtId="177" fontId="7" fillId="33" borderId="12" xfId="0" applyNumberFormat="1" applyFont="1" applyFill="1" applyBorder="1" applyAlignment="1">
      <alignment horizontal="center"/>
    </xf>
    <xf numFmtId="177" fontId="7" fillId="33" borderId="13" xfId="0" applyNumberFormat="1" applyFont="1" applyFill="1" applyBorder="1" applyAlignment="1">
      <alignment horizontal="center"/>
    </xf>
    <xf numFmtId="177" fontId="9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/>
    </xf>
    <xf numFmtId="177" fontId="7" fillId="33" borderId="17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 horizontal="center"/>
    </xf>
    <xf numFmtId="177" fontId="7" fillId="33" borderId="14" xfId="0" applyNumberFormat="1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7" fontId="2" fillId="33" borderId="0" xfId="0" applyNumberFormat="1" applyFont="1" applyFill="1" applyBorder="1" applyAlignment="1">
      <alignment horizontal="center"/>
    </xf>
    <xf numFmtId="177" fontId="14" fillId="33" borderId="1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77" fontId="7" fillId="33" borderId="11" xfId="0" applyNumberFormat="1" applyFont="1" applyFill="1" applyBorder="1" applyAlignment="1">
      <alignment/>
    </xf>
    <xf numFmtId="177" fontId="7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13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7" fillId="33" borderId="13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/>
    </xf>
    <xf numFmtId="177" fontId="8" fillId="33" borderId="14" xfId="0" applyNumberFormat="1" applyFont="1" applyFill="1" applyBorder="1" applyAlignment="1">
      <alignment horizontal="center"/>
    </xf>
    <xf numFmtId="177" fontId="7" fillId="33" borderId="14" xfId="0" applyNumberFormat="1" applyFont="1" applyFill="1" applyBorder="1" applyAlignment="1">
      <alignment/>
    </xf>
    <xf numFmtId="177" fontId="7" fillId="33" borderId="20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/>
    </xf>
    <xf numFmtId="177" fontId="7" fillId="33" borderId="21" xfId="0" applyNumberFormat="1" applyFont="1" applyFill="1" applyBorder="1" applyAlignment="1">
      <alignment/>
    </xf>
    <xf numFmtId="177" fontId="7" fillId="33" borderId="10" xfId="0" applyNumberFormat="1" applyFont="1" applyFill="1" applyBorder="1" applyAlignment="1">
      <alignment/>
    </xf>
    <xf numFmtId="177" fontId="8" fillId="33" borderId="10" xfId="0" applyNumberFormat="1" applyFont="1" applyFill="1" applyBorder="1" applyAlignment="1">
      <alignment horizontal="center"/>
    </xf>
    <xf numFmtId="177" fontId="8" fillId="33" borderId="14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177" fontId="7" fillId="33" borderId="23" xfId="0" applyNumberFormat="1" applyFont="1" applyFill="1" applyBorder="1" applyAlignment="1">
      <alignment horizontal="center"/>
    </xf>
    <xf numFmtId="177" fontId="7" fillId="33" borderId="23" xfId="0" applyNumberFormat="1" applyFont="1" applyFill="1" applyBorder="1" applyAlignment="1">
      <alignment/>
    </xf>
    <xf numFmtId="177" fontId="7" fillId="33" borderId="24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0" fillId="33" borderId="0" xfId="0" applyNumberFormat="1" applyFill="1" applyAlignment="1">
      <alignment/>
    </xf>
    <xf numFmtId="177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7" fontId="7" fillId="33" borderId="12" xfId="0" applyNumberFormat="1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 horizontal="center"/>
    </xf>
    <xf numFmtId="177" fontId="7" fillId="33" borderId="13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/>
    </xf>
    <xf numFmtId="177" fontId="7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2" fillId="33" borderId="2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7" fontId="2" fillId="33" borderId="28" xfId="0" applyNumberFormat="1" applyFont="1" applyFill="1" applyBorder="1" applyAlignment="1">
      <alignment horizontal="center" vertical="center" wrapText="1"/>
    </xf>
    <xf numFmtId="177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="75" zoomScaleSheetLayoutView="75" zoomScalePageLayoutView="0" workbookViewId="0" topLeftCell="A1">
      <pane xSplit="2" ySplit="8" topLeftCell="C8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90" sqref="F90"/>
    </sheetView>
  </sheetViews>
  <sheetFormatPr defaultColWidth="9.375" defaultRowHeight="12.75"/>
  <cols>
    <col min="1" max="1" width="51.375" style="1" customWidth="1"/>
    <col min="2" max="2" width="12.50390625" style="1" customWidth="1"/>
    <col min="3" max="3" width="13.875" style="51" customWidth="1"/>
    <col min="4" max="4" width="13.00390625" style="77" customWidth="1"/>
    <col min="5" max="5" width="14.625" style="51" customWidth="1"/>
    <col min="6" max="6" width="10.625" style="51" customWidth="1"/>
    <col min="7" max="7" width="13.50390625" style="51" customWidth="1"/>
    <col min="8" max="8" width="13.125" style="51" customWidth="1"/>
    <col min="9" max="9" width="12.00390625" style="51" customWidth="1"/>
    <col min="10" max="12" width="9.375" style="51" customWidth="1"/>
    <col min="13" max="16384" width="9.375" style="1" customWidth="1"/>
  </cols>
  <sheetData>
    <row r="1" spans="1:9" ht="37.5" customHeight="1">
      <c r="A1" s="126" t="s">
        <v>88</v>
      </c>
      <c r="B1" s="126"/>
      <c r="C1" s="126"/>
      <c r="D1" s="126"/>
      <c r="E1" s="126"/>
      <c r="F1" s="126"/>
      <c r="G1" s="126"/>
      <c r="H1" s="126"/>
      <c r="I1" s="126"/>
    </row>
    <row r="2" spans="1:9" ht="18.75" customHeight="1">
      <c r="A2" s="4"/>
      <c r="B2" s="4"/>
      <c r="C2" s="58"/>
      <c r="D2" s="58"/>
      <c r="E2" s="58"/>
      <c r="F2" s="58"/>
      <c r="G2" s="58"/>
      <c r="H2" s="58"/>
      <c r="I2" s="58"/>
    </row>
    <row r="3" spans="2:9" ht="15.75" customHeight="1" thickBot="1">
      <c r="B3" s="2"/>
      <c r="C3" s="59"/>
      <c r="D3" s="59"/>
      <c r="E3" s="78"/>
      <c r="I3" s="79" t="s">
        <v>23</v>
      </c>
    </row>
    <row r="4" spans="1:9" ht="14.25" customHeight="1" thickBot="1">
      <c r="A4" s="127" t="s">
        <v>3</v>
      </c>
      <c r="B4" s="127" t="s">
        <v>4</v>
      </c>
      <c r="C4" s="125" t="s">
        <v>89</v>
      </c>
      <c r="D4" s="125" t="s">
        <v>90</v>
      </c>
      <c r="E4" s="125" t="s">
        <v>91</v>
      </c>
      <c r="F4" s="125" t="s">
        <v>92</v>
      </c>
      <c r="G4" s="125"/>
      <c r="H4" s="125" t="s">
        <v>95</v>
      </c>
      <c r="I4" s="125"/>
    </row>
    <row r="5" spans="1:16" ht="47.25" customHeight="1" thickBot="1">
      <c r="A5" s="127"/>
      <c r="B5" s="127"/>
      <c r="C5" s="125"/>
      <c r="D5" s="125"/>
      <c r="E5" s="125"/>
      <c r="F5" s="125"/>
      <c r="G5" s="125"/>
      <c r="H5" s="125"/>
      <c r="I5" s="125"/>
      <c r="P5" s="118"/>
    </row>
    <row r="6" spans="1:9" ht="17.25" customHeight="1" thickBot="1">
      <c r="A6" s="127"/>
      <c r="B6" s="127"/>
      <c r="C6" s="125"/>
      <c r="D6" s="125"/>
      <c r="E6" s="125"/>
      <c r="F6" s="80" t="s">
        <v>22</v>
      </c>
      <c r="G6" s="81" t="s">
        <v>21</v>
      </c>
      <c r="H6" s="81" t="s">
        <v>21</v>
      </c>
      <c r="I6" s="80" t="s">
        <v>22</v>
      </c>
    </row>
    <row r="7" spans="1:10" ht="16.5" customHeight="1" thickBot="1">
      <c r="A7" s="3">
        <v>1</v>
      </c>
      <c r="B7" s="3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55"/>
    </row>
    <row r="8" spans="1:9" ht="16.5" customHeight="1" thickBot="1">
      <c r="A8" s="12" t="s">
        <v>8</v>
      </c>
      <c r="B8" s="3"/>
      <c r="C8" s="60"/>
      <c r="D8" s="60"/>
      <c r="E8" s="60"/>
      <c r="F8" s="82"/>
      <c r="G8" s="82"/>
      <c r="H8" s="82"/>
      <c r="I8" s="82"/>
    </row>
    <row r="9" spans="1:9" ht="16.5" customHeight="1">
      <c r="A9" s="15" t="s">
        <v>0</v>
      </c>
      <c r="B9" s="7">
        <v>100000</v>
      </c>
      <c r="C9" s="61">
        <f>C10+C13+C16+C22</f>
        <v>342583.6</v>
      </c>
      <c r="D9" s="61">
        <f>D10+D13+D16+D22</f>
        <v>449763.30000000005</v>
      </c>
      <c r="E9" s="61">
        <f>E10+E13+E16+E22</f>
        <v>499520.00000000006</v>
      </c>
      <c r="F9" s="61">
        <f aca="true" t="shared" si="0" ref="F9:F54">E9/D9*100</f>
        <v>111.06286351065104</v>
      </c>
      <c r="G9" s="61">
        <f>E9-D9</f>
        <v>49756.70000000001</v>
      </c>
      <c r="H9" s="83">
        <f aca="true" t="shared" si="1" ref="H9:H15">E9-C9</f>
        <v>156936.40000000008</v>
      </c>
      <c r="I9" s="83">
        <f>E9/C9*100</f>
        <v>145.80966514450782</v>
      </c>
    </row>
    <row r="10" spans="1:9" ht="32.25" customHeight="1">
      <c r="A10" s="16" t="s">
        <v>36</v>
      </c>
      <c r="B10" s="8">
        <v>110000</v>
      </c>
      <c r="C10" s="62">
        <f>C11+C12</f>
        <v>238817.69999999998</v>
      </c>
      <c r="D10" s="62">
        <f>D11+D12</f>
        <v>307740.8</v>
      </c>
      <c r="E10" s="62">
        <f>E11+E12</f>
        <v>335186.9</v>
      </c>
      <c r="F10" s="62">
        <f t="shared" si="0"/>
        <v>108.91857693227549</v>
      </c>
      <c r="G10" s="62">
        <f aca="true" t="shared" si="2" ref="G10:G24">E10-D10</f>
        <v>27446.100000000035</v>
      </c>
      <c r="H10" s="84">
        <f t="shared" si="1"/>
        <v>96369.20000000004</v>
      </c>
      <c r="I10" s="84">
        <f aca="true" t="shared" si="3" ref="I10:I84">E10/C10*100</f>
        <v>140.3526204297253</v>
      </c>
    </row>
    <row r="11" spans="1:9" ht="18.75" customHeight="1">
      <c r="A11" s="25" t="s">
        <v>71</v>
      </c>
      <c r="B11" s="8">
        <v>110100</v>
      </c>
      <c r="C11" s="63">
        <v>237472.4</v>
      </c>
      <c r="D11" s="62">
        <v>305986.8</v>
      </c>
      <c r="E11" s="62">
        <v>333432.9</v>
      </c>
      <c r="F11" s="62">
        <f t="shared" si="0"/>
        <v>108.9697006537537</v>
      </c>
      <c r="G11" s="62">
        <f t="shared" si="2"/>
        <v>27446.100000000035</v>
      </c>
      <c r="H11" s="84">
        <f t="shared" si="1"/>
        <v>95960.50000000003</v>
      </c>
      <c r="I11" s="84">
        <f t="shared" si="3"/>
        <v>140.40911701738816</v>
      </c>
    </row>
    <row r="12" spans="1:9" ht="18" customHeight="1">
      <c r="A12" s="25" t="s">
        <v>9</v>
      </c>
      <c r="B12" s="8">
        <v>110200</v>
      </c>
      <c r="C12" s="62">
        <v>1345.3</v>
      </c>
      <c r="D12" s="62">
        <v>1754</v>
      </c>
      <c r="E12" s="62">
        <v>1754</v>
      </c>
      <c r="F12" s="62">
        <f t="shared" si="0"/>
        <v>100</v>
      </c>
      <c r="G12" s="62">
        <f t="shared" si="2"/>
        <v>0</v>
      </c>
      <c r="H12" s="84">
        <f t="shared" si="1"/>
        <v>408.70000000000005</v>
      </c>
      <c r="I12" s="84">
        <f t="shared" si="3"/>
        <v>130.37984092767414</v>
      </c>
    </row>
    <row r="13" spans="1:9" ht="31.5" customHeight="1">
      <c r="A13" s="49" t="s">
        <v>87</v>
      </c>
      <c r="B13" s="8">
        <v>130000</v>
      </c>
      <c r="C13" s="62">
        <f>C14+C15</f>
        <v>5.2</v>
      </c>
      <c r="D13" s="62">
        <f>D14+D15</f>
        <v>3.9</v>
      </c>
      <c r="E13" s="62">
        <f>E14+E15</f>
        <v>3.9</v>
      </c>
      <c r="F13" s="62">
        <f t="shared" si="0"/>
        <v>100</v>
      </c>
      <c r="G13" s="62">
        <f t="shared" si="2"/>
        <v>0</v>
      </c>
      <c r="H13" s="84">
        <f t="shared" si="1"/>
        <v>-1.3000000000000003</v>
      </c>
      <c r="I13" s="84">
        <f t="shared" si="3"/>
        <v>75</v>
      </c>
    </row>
    <row r="14" spans="1:9" ht="33" customHeight="1" hidden="1">
      <c r="A14" s="43" t="s">
        <v>83</v>
      </c>
      <c r="B14" s="8">
        <v>130100</v>
      </c>
      <c r="C14" s="62"/>
      <c r="D14" s="62"/>
      <c r="E14" s="62"/>
      <c r="F14" s="62"/>
      <c r="G14" s="62"/>
      <c r="H14" s="84"/>
      <c r="I14" s="85"/>
    </row>
    <row r="15" spans="1:9" ht="45" customHeight="1">
      <c r="A15" s="17" t="s">
        <v>82</v>
      </c>
      <c r="B15" s="8">
        <v>130301</v>
      </c>
      <c r="C15" s="62">
        <v>5.2</v>
      </c>
      <c r="D15" s="62">
        <v>3.9</v>
      </c>
      <c r="E15" s="62">
        <v>3.9</v>
      </c>
      <c r="F15" s="62">
        <f t="shared" si="0"/>
        <v>100</v>
      </c>
      <c r="G15" s="62">
        <f t="shared" si="2"/>
        <v>0</v>
      </c>
      <c r="H15" s="84">
        <f t="shared" si="1"/>
        <v>-1.3000000000000003</v>
      </c>
      <c r="I15" s="86"/>
    </row>
    <row r="16" spans="1:9" ht="20.25" customHeight="1">
      <c r="A16" s="25" t="s">
        <v>53</v>
      </c>
      <c r="B16" s="8">
        <v>140000</v>
      </c>
      <c r="C16" s="62">
        <f>C17+C18+C19</f>
        <v>19135.3</v>
      </c>
      <c r="D16" s="62">
        <f>D17+D18+D19</f>
        <v>37500</v>
      </c>
      <c r="E16" s="62">
        <f>E17+E18+E19</f>
        <v>40475.7</v>
      </c>
      <c r="F16" s="62">
        <f aca="true" t="shared" si="4" ref="F16:F21">E16/D16*100</f>
        <v>107.93519999999998</v>
      </c>
      <c r="G16" s="62">
        <f>E16-D16</f>
        <v>2975.699999999997</v>
      </c>
      <c r="H16" s="84">
        <f aca="true" t="shared" si="5" ref="H16:H24">E16-C16</f>
        <v>21340.399999999998</v>
      </c>
      <c r="I16" s="86">
        <f>E16/C16*100</f>
        <v>211.5237283972553</v>
      </c>
    </row>
    <row r="17" spans="1:9" ht="31.5" customHeight="1">
      <c r="A17" s="17" t="s">
        <v>54</v>
      </c>
      <c r="B17" s="8">
        <v>140219</v>
      </c>
      <c r="C17" s="62">
        <v>626.9</v>
      </c>
      <c r="D17" s="62">
        <v>300</v>
      </c>
      <c r="E17" s="62">
        <v>1864.7</v>
      </c>
      <c r="F17" s="62">
        <f t="shared" si="4"/>
        <v>621.5666666666666</v>
      </c>
      <c r="G17" s="62">
        <f>E17-D17</f>
        <v>1564.7</v>
      </c>
      <c r="H17" s="84">
        <f t="shared" si="5"/>
        <v>1237.8000000000002</v>
      </c>
      <c r="I17" s="84">
        <f>E17/C17*100</f>
        <v>297.4477588132079</v>
      </c>
    </row>
    <row r="18" spans="1:9" ht="32.25" customHeight="1">
      <c r="A18" s="17" t="s">
        <v>55</v>
      </c>
      <c r="B18" s="8">
        <v>140319</v>
      </c>
      <c r="C18" s="62">
        <v>2123.3</v>
      </c>
      <c r="D18" s="62">
        <v>6000</v>
      </c>
      <c r="E18" s="62">
        <v>7902.4</v>
      </c>
      <c r="F18" s="62">
        <f t="shared" si="4"/>
        <v>131.70666666666665</v>
      </c>
      <c r="G18" s="62">
        <f>E18-D18</f>
        <v>1902.3999999999996</v>
      </c>
      <c r="H18" s="84">
        <f t="shared" si="5"/>
        <v>5779.099999999999</v>
      </c>
      <c r="I18" s="84">
        <f>E18/C18*100</f>
        <v>372.1753873687185</v>
      </c>
    </row>
    <row r="19" spans="1:9" ht="45.75" customHeight="1">
      <c r="A19" s="17" t="s">
        <v>61</v>
      </c>
      <c r="B19" s="8">
        <v>140400</v>
      </c>
      <c r="C19" s="64">
        <v>16385.1</v>
      </c>
      <c r="D19" s="62">
        <f>D20+D21</f>
        <v>31200</v>
      </c>
      <c r="E19" s="62">
        <f>E20+E21</f>
        <v>30708.6</v>
      </c>
      <c r="F19" s="62">
        <f t="shared" si="4"/>
        <v>98.425</v>
      </c>
      <c r="G19" s="62">
        <f t="shared" si="2"/>
        <v>-491.40000000000146</v>
      </c>
      <c r="H19" s="84">
        <f t="shared" si="5"/>
        <v>14323.5</v>
      </c>
      <c r="I19" s="84">
        <f t="shared" si="3"/>
        <v>187.41783693721737</v>
      </c>
    </row>
    <row r="20" spans="1:9" ht="141.75" customHeight="1">
      <c r="A20" s="50" t="s">
        <v>77</v>
      </c>
      <c r="B20" s="8">
        <v>140401</v>
      </c>
      <c r="C20" s="62">
        <v>1296.2</v>
      </c>
      <c r="D20" s="62">
        <v>12450</v>
      </c>
      <c r="E20" s="62">
        <v>11954</v>
      </c>
      <c r="F20" s="62">
        <f t="shared" si="4"/>
        <v>96.0160642570281</v>
      </c>
      <c r="G20" s="62">
        <f>E20-D20</f>
        <v>-496</v>
      </c>
      <c r="H20" s="84">
        <f>E20-C20</f>
        <v>10657.8</v>
      </c>
      <c r="I20" s="87">
        <f>E20/C20*100</f>
        <v>922.2342231137169</v>
      </c>
    </row>
    <row r="21" spans="1:9" ht="98.25" customHeight="1">
      <c r="A21" s="50" t="s">
        <v>78</v>
      </c>
      <c r="B21" s="8">
        <v>140402</v>
      </c>
      <c r="C21" s="62">
        <v>15088.9</v>
      </c>
      <c r="D21" s="62">
        <v>18750</v>
      </c>
      <c r="E21" s="62">
        <v>18754.6</v>
      </c>
      <c r="F21" s="62">
        <f t="shared" si="4"/>
        <v>100.02453333333332</v>
      </c>
      <c r="G21" s="62">
        <f>E21-D21</f>
        <v>4.599999999998545</v>
      </c>
      <c r="H21" s="84">
        <f>E21-C21</f>
        <v>3665.699999999999</v>
      </c>
      <c r="I21" s="87">
        <f>E21/C21*100</f>
        <v>124.2940174565409</v>
      </c>
    </row>
    <row r="22" spans="1:9" ht="48" customHeight="1">
      <c r="A22" s="49" t="s">
        <v>76</v>
      </c>
      <c r="B22" s="8">
        <v>180000</v>
      </c>
      <c r="C22" s="62">
        <f>C23+C31+C32+C33+C34</f>
        <v>84625.4</v>
      </c>
      <c r="D22" s="62">
        <f>D23+D31+D32+D33+D34</f>
        <v>104518.6</v>
      </c>
      <c r="E22" s="62">
        <f>E23+E31+E32+E33+E34</f>
        <v>123853.5</v>
      </c>
      <c r="F22" s="62">
        <f t="shared" si="0"/>
        <v>118.49900400502878</v>
      </c>
      <c r="G22" s="62">
        <f t="shared" si="2"/>
        <v>19334.899999999994</v>
      </c>
      <c r="H22" s="84">
        <f t="shared" si="5"/>
        <v>39228.100000000006</v>
      </c>
      <c r="I22" s="84">
        <f>E22/C22*100</f>
        <v>146.35499507240144</v>
      </c>
    </row>
    <row r="23" spans="1:9" ht="22.5" customHeight="1">
      <c r="A23" s="25" t="s">
        <v>56</v>
      </c>
      <c r="B23" s="8">
        <v>180100</v>
      </c>
      <c r="C23" s="62">
        <f>C24+C25+C30</f>
        <v>44046.399999999994</v>
      </c>
      <c r="D23" s="62">
        <f>D24+D25+D30</f>
        <v>64630.7</v>
      </c>
      <c r="E23" s="62">
        <f>E24+E25+E30</f>
        <v>81839.99999999999</v>
      </c>
      <c r="F23" s="62">
        <f t="shared" si="0"/>
        <v>126.6271292125878</v>
      </c>
      <c r="G23" s="62">
        <f t="shared" si="2"/>
        <v>17209.29999999999</v>
      </c>
      <c r="H23" s="84">
        <f t="shared" si="5"/>
        <v>37793.59999999999</v>
      </c>
      <c r="I23" s="84">
        <f>E23/C23*100</f>
        <v>185.80406117185512</v>
      </c>
    </row>
    <row r="24" spans="1:9" ht="30" customHeight="1">
      <c r="A24" s="17" t="s">
        <v>43</v>
      </c>
      <c r="B24" s="9" t="s">
        <v>31</v>
      </c>
      <c r="C24" s="62">
        <v>5661.4</v>
      </c>
      <c r="D24" s="62">
        <v>6699.5</v>
      </c>
      <c r="E24" s="62">
        <v>7830</v>
      </c>
      <c r="F24" s="62">
        <f t="shared" si="0"/>
        <v>116.87439361146355</v>
      </c>
      <c r="G24" s="62">
        <f t="shared" si="2"/>
        <v>1130.5</v>
      </c>
      <c r="H24" s="84">
        <f t="shared" si="5"/>
        <v>2168.6000000000004</v>
      </c>
      <c r="I24" s="84">
        <f>E24/C24*100</f>
        <v>138.3050128943371</v>
      </c>
    </row>
    <row r="25" spans="1:9" ht="18" customHeight="1">
      <c r="A25" s="25" t="s">
        <v>39</v>
      </c>
      <c r="B25" s="10"/>
      <c r="C25" s="62">
        <f>C26+C27+C28+C29</f>
        <v>38372.49999999999</v>
      </c>
      <c r="D25" s="62">
        <f>D26+D27+D28+D29</f>
        <v>57927</v>
      </c>
      <c r="E25" s="62">
        <f>E26+E27+E28+E29</f>
        <v>74005.79999999999</v>
      </c>
      <c r="F25" s="62">
        <f t="shared" si="0"/>
        <v>127.7570045056709</v>
      </c>
      <c r="G25" s="62">
        <f aca="true" t="shared" si="6" ref="G25:G69">E25-D25</f>
        <v>16078.799999999988</v>
      </c>
      <c r="H25" s="84">
        <f aca="true" t="shared" si="7" ref="H25:H54">E25-C25</f>
        <v>35633.299999999996</v>
      </c>
      <c r="I25" s="84">
        <f t="shared" si="3"/>
        <v>192.86155449866442</v>
      </c>
    </row>
    <row r="26" spans="1:9" ht="20.25" customHeight="1">
      <c r="A26" s="25" t="s">
        <v>10</v>
      </c>
      <c r="B26" s="10">
        <v>180105</v>
      </c>
      <c r="C26" s="62">
        <v>15050.3</v>
      </c>
      <c r="D26" s="62">
        <v>28567</v>
      </c>
      <c r="E26" s="62">
        <v>39335.2</v>
      </c>
      <c r="F26" s="62">
        <f t="shared" si="0"/>
        <v>137.6945426541114</v>
      </c>
      <c r="G26" s="62">
        <f t="shared" si="6"/>
        <v>10768.199999999997</v>
      </c>
      <c r="H26" s="84">
        <f t="shared" si="7"/>
        <v>24284.899999999998</v>
      </c>
      <c r="I26" s="84">
        <f t="shared" si="3"/>
        <v>261.358245350591</v>
      </c>
    </row>
    <row r="27" spans="1:9" ht="18" customHeight="1">
      <c r="A27" s="25" t="s">
        <v>69</v>
      </c>
      <c r="B27" s="10">
        <v>180106</v>
      </c>
      <c r="C27" s="62">
        <v>21427.6</v>
      </c>
      <c r="D27" s="62">
        <v>26530</v>
      </c>
      <c r="E27" s="62">
        <v>28448.7</v>
      </c>
      <c r="F27" s="62">
        <f t="shared" si="0"/>
        <v>107.2321899736148</v>
      </c>
      <c r="G27" s="62">
        <f t="shared" si="6"/>
        <v>1918.7000000000007</v>
      </c>
      <c r="H27" s="84">
        <f t="shared" si="7"/>
        <v>7021.100000000002</v>
      </c>
      <c r="I27" s="84">
        <f t="shared" si="3"/>
        <v>132.76661875338348</v>
      </c>
    </row>
    <row r="28" spans="1:9" ht="18" customHeight="1">
      <c r="A28" s="25" t="s">
        <v>11</v>
      </c>
      <c r="B28" s="10">
        <v>180107</v>
      </c>
      <c r="C28" s="62">
        <v>197.5</v>
      </c>
      <c r="D28" s="62">
        <v>230</v>
      </c>
      <c r="E28" s="62">
        <v>290.7</v>
      </c>
      <c r="F28" s="62">
        <f t="shared" si="0"/>
        <v>126.39130434782608</v>
      </c>
      <c r="G28" s="62">
        <f t="shared" si="6"/>
        <v>60.69999999999999</v>
      </c>
      <c r="H28" s="84">
        <f t="shared" si="7"/>
        <v>93.19999999999999</v>
      </c>
      <c r="I28" s="84">
        <f t="shared" si="3"/>
        <v>147.18987341772151</v>
      </c>
    </row>
    <row r="29" spans="1:9" ht="18" customHeight="1">
      <c r="A29" s="25" t="s">
        <v>70</v>
      </c>
      <c r="B29" s="10">
        <v>180109</v>
      </c>
      <c r="C29" s="62">
        <v>1697.1</v>
      </c>
      <c r="D29" s="62">
        <v>2600</v>
      </c>
      <c r="E29" s="62">
        <v>5931.2</v>
      </c>
      <c r="F29" s="62">
        <f t="shared" si="0"/>
        <v>228.12307692307692</v>
      </c>
      <c r="G29" s="62">
        <f t="shared" si="6"/>
        <v>3331.2</v>
      </c>
      <c r="H29" s="84">
        <f t="shared" si="7"/>
        <v>4234.1</v>
      </c>
      <c r="I29" s="84">
        <f t="shared" si="3"/>
        <v>349.49030699428437</v>
      </c>
    </row>
    <row r="30" spans="1:9" ht="30">
      <c r="A30" s="35" t="s">
        <v>37</v>
      </c>
      <c r="B30" s="9" t="s">
        <v>79</v>
      </c>
      <c r="C30" s="62">
        <v>12.5</v>
      </c>
      <c r="D30" s="62">
        <v>4.2</v>
      </c>
      <c r="E30" s="62">
        <v>4.2</v>
      </c>
      <c r="F30" s="88">
        <f t="shared" si="0"/>
        <v>100</v>
      </c>
      <c r="G30" s="62">
        <f t="shared" si="6"/>
        <v>0</v>
      </c>
      <c r="H30" s="84">
        <f t="shared" si="7"/>
        <v>-8.3</v>
      </c>
      <c r="I30" s="84">
        <f>E30/C30*100</f>
        <v>33.6</v>
      </c>
    </row>
    <row r="31" spans="1:9" ht="30" customHeight="1">
      <c r="A31" s="17" t="s">
        <v>57</v>
      </c>
      <c r="B31" s="8">
        <v>180200</v>
      </c>
      <c r="C31" s="62">
        <v>96.2</v>
      </c>
      <c r="D31" s="62">
        <v>109.9</v>
      </c>
      <c r="E31" s="62">
        <v>126.1</v>
      </c>
      <c r="F31" s="62">
        <f t="shared" si="0"/>
        <v>114.74067333939944</v>
      </c>
      <c r="G31" s="62">
        <f t="shared" si="6"/>
        <v>16.19999999999999</v>
      </c>
      <c r="H31" s="84">
        <f t="shared" si="7"/>
        <v>29.89999999999999</v>
      </c>
      <c r="I31" s="84">
        <f t="shared" si="3"/>
        <v>131.08108108108107</v>
      </c>
    </row>
    <row r="32" spans="1:9" ht="18.75" customHeight="1">
      <c r="A32" s="17" t="s">
        <v>38</v>
      </c>
      <c r="B32" s="8">
        <v>180300</v>
      </c>
      <c r="C32" s="62">
        <v>81.8</v>
      </c>
      <c r="D32" s="62">
        <v>118</v>
      </c>
      <c r="E32" s="62">
        <v>248.8</v>
      </c>
      <c r="F32" s="62">
        <f t="shared" si="0"/>
        <v>210.84745762711864</v>
      </c>
      <c r="G32" s="62">
        <f t="shared" si="6"/>
        <v>130.8</v>
      </c>
      <c r="H32" s="84">
        <f t="shared" si="7"/>
        <v>167</v>
      </c>
      <c r="I32" s="84">
        <f t="shared" si="3"/>
        <v>304.15647921760393</v>
      </c>
    </row>
    <row r="33" spans="1:9" ht="43.5" customHeight="1" hidden="1">
      <c r="A33" s="17" t="s">
        <v>80</v>
      </c>
      <c r="B33" s="8">
        <v>180400</v>
      </c>
      <c r="C33" s="62"/>
      <c r="D33" s="62"/>
      <c r="E33" s="62"/>
      <c r="F33" s="88" t="e">
        <f t="shared" si="0"/>
        <v>#DIV/0!</v>
      </c>
      <c r="G33" s="89">
        <f t="shared" si="6"/>
        <v>0</v>
      </c>
      <c r="H33" s="84">
        <f t="shared" si="7"/>
        <v>0</v>
      </c>
      <c r="I33" s="90" t="e">
        <f>E33/C33*100</f>
        <v>#DIV/0!</v>
      </c>
    </row>
    <row r="34" spans="1:9" ht="17.25" customHeight="1">
      <c r="A34" s="26" t="s">
        <v>44</v>
      </c>
      <c r="B34" s="8">
        <v>180500</v>
      </c>
      <c r="C34" s="62">
        <v>40401</v>
      </c>
      <c r="D34" s="62">
        <v>39660</v>
      </c>
      <c r="E34" s="62">
        <v>41638.6</v>
      </c>
      <c r="F34" s="62">
        <f t="shared" si="0"/>
        <v>104.98890569843671</v>
      </c>
      <c r="G34" s="62">
        <f t="shared" si="6"/>
        <v>1978.5999999999985</v>
      </c>
      <c r="H34" s="84">
        <f t="shared" si="7"/>
        <v>1237.5999999999985</v>
      </c>
      <c r="I34" s="84">
        <f t="shared" si="3"/>
        <v>103.06329051261108</v>
      </c>
    </row>
    <row r="35" spans="1:9" ht="15" customHeight="1" hidden="1">
      <c r="A35" s="26" t="s">
        <v>41</v>
      </c>
      <c r="B35" s="8">
        <v>190000</v>
      </c>
      <c r="C35" s="62">
        <f>C36</f>
        <v>0</v>
      </c>
      <c r="D35" s="62">
        <f>D36</f>
        <v>0</v>
      </c>
      <c r="E35" s="62">
        <f>E36</f>
        <v>0</v>
      </c>
      <c r="F35" s="88" t="e">
        <f>E35/D35*100</f>
        <v>#DIV/0!</v>
      </c>
      <c r="G35" s="62">
        <f>E35-D35</f>
        <v>0</v>
      </c>
      <c r="H35" s="84">
        <f t="shared" si="7"/>
        <v>0</v>
      </c>
      <c r="I35" s="85" t="e">
        <f t="shared" si="3"/>
        <v>#DIV/0!</v>
      </c>
    </row>
    <row r="36" spans="1:9" ht="153" customHeight="1" hidden="1">
      <c r="A36" s="16" t="s">
        <v>62</v>
      </c>
      <c r="B36" s="8">
        <v>190900</v>
      </c>
      <c r="C36" s="62"/>
      <c r="D36" s="62">
        <v>0</v>
      </c>
      <c r="E36" s="62"/>
      <c r="F36" s="88" t="e">
        <f t="shared" si="0"/>
        <v>#DIV/0!</v>
      </c>
      <c r="G36" s="62">
        <f t="shared" si="6"/>
        <v>0</v>
      </c>
      <c r="H36" s="84">
        <f t="shared" si="7"/>
        <v>0</v>
      </c>
      <c r="I36" s="85" t="e">
        <f>E36/C36*100</f>
        <v>#DIV/0!</v>
      </c>
    </row>
    <row r="37" spans="1:9" ht="18" customHeight="1">
      <c r="A37" s="27" t="s">
        <v>1</v>
      </c>
      <c r="B37" s="8">
        <v>200000</v>
      </c>
      <c r="C37" s="62">
        <f>C38+C47+C55</f>
        <v>6672.700000000001</v>
      </c>
      <c r="D37" s="62">
        <f>D38+D47+D55</f>
        <v>9274.7</v>
      </c>
      <c r="E37" s="62">
        <f>E38+E47+E55</f>
        <v>11343.1</v>
      </c>
      <c r="F37" s="62">
        <f t="shared" si="0"/>
        <v>122.30152996862431</v>
      </c>
      <c r="G37" s="62">
        <f t="shared" si="6"/>
        <v>2068.3999999999996</v>
      </c>
      <c r="H37" s="84">
        <f t="shared" si="7"/>
        <v>4670.4</v>
      </c>
      <c r="I37" s="84">
        <f t="shared" si="3"/>
        <v>169.9926566457356</v>
      </c>
    </row>
    <row r="38" spans="1:9" ht="30" customHeight="1">
      <c r="A38" s="16" t="s">
        <v>5</v>
      </c>
      <c r="B38" s="8">
        <v>210000</v>
      </c>
      <c r="C38" s="62">
        <f>SUM(C39:C46)</f>
        <v>282.90000000000003</v>
      </c>
      <c r="D38" s="62">
        <f>SUM(D39:D46)</f>
        <v>2916</v>
      </c>
      <c r="E38" s="62">
        <f>SUM(E39:E46)</f>
        <v>3177.7000000000003</v>
      </c>
      <c r="F38" s="62">
        <f t="shared" si="0"/>
        <v>108.97462277091907</v>
      </c>
      <c r="G38" s="62">
        <f t="shared" si="6"/>
        <v>261.7000000000003</v>
      </c>
      <c r="H38" s="84">
        <f t="shared" si="7"/>
        <v>2894.8</v>
      </c>
      <c r="I38" s="84">
        <f t="shared" si="3"/>
        <v>1123.259102156239</v>
      </c>
    </row>
    <row r="39" spans="1:9" ht="59.25" customHeight="1">
      <c r="A39" s="16" t="s">
        <v>45</v>
      </c>
      <c r="B39" s="8">
        <v>210103</v>
      </c>
      <c r="C39" s="62">
        <v>15.1</v>
      </c>
      <c r="D39" s="62">
        <v>2719.4</v>
      </c>
      <c r="E39" s="62">
        <v>2723.8</v>
      </c>
      <c r="F39" s="62">
        <f t="shared" si="0"/>
        <v>100.16180039714644</v>
      </c>
      <c r="G39" s="62">
        <f t="shared" si="6"/>
        <v>4.400000000000091</v>
      </c>
      <c r="H39" s="84">
        <f t="shared" si="7"/>
        <v>2708.7000000000003</v>
      </c>
      <c r="I39" s="84">
        <f t="shared" si="3"/>
        <v>18038.410596026493</v>
      </c>
    </row>
    <row r="40" spans="1:9" ht="30.75" customHeight="1">
      <c r="A40" s="16" t="s">
        <v>58</v>
      </c>
      <c r="B40" s="8">
        <v>210500</v>
      </c>
      <c r="C40" s="62">
        <v>189.6</v>
      </c>
      <c r="D40" s="62"/>
      <c r="E40" s="62"/>
      <c r="F40" s="88" t="e">
        <f t="shared" si="0"/>
        <v>#DIV/0!</v>
      </c>
      <c r="G40" s="62">
        <f>E40-D40</f>
        <v>0</v>
      </c>
      <c r="H40" s="84">
        <f>E40-C40</f>
        <v>-189.6</v>
      </c>
      <c r="I40" s="84">
        <f>E40/C40*100</f>
        <v>0</v>
      </c>
    </row>
    <row r="41" spans="1:9" ht="36" customHeight="1" hidden="1">
      <c r="A41" s="16" t="s">
        <v>51</v>
      </c>
      <c r="B41" s="8">
        <v>210805</v>
      </c>
      <c r="C41" s="62"/>
      <c r="D41" s="62"/>
      <c r="E41" s="62"/>
      <c r="F41" s="88" t="e">
        <f t="shared" si="0"/>
        <v>#DIV/0!</v>
      </c>
      <c r="G41" s="89">
        <f>E41-D41</f>
        <v>0</v>
      </c>
      <c r="H41" s="84">
        <f t="shared" si="7"/>
        <v>0</v>
      </c>
      <c r="I41" s="90" t="e">
        <f t="shared" si="3"/>
        <v>#DIV/0!</v>
      </c>
    </row>
    <row r="42" spans="1:9" ht="36" customHeight="1" hidden="1">
      <c r="A42" s="16" t="s">
        <v>42</v>
      </c>
      <c r="B42" s="8">
        <v>210809</v>
      </c>
      <c r="C42" s="62"/>
      <c r="D42" s="62"/>
      <c r="E42" s="62"/>
      <c r="F42" s="62" t="e">
        <f t="shared" si="0"/>
        <v>#DIV/0!</v>
      </c>
      <c r="G42" s="62">
        <f>E42-D42</f>
        <v>0</v>
      </c>
      <c r="H42" s="84">
        <f t="shared" si="7"/>
        <v>0</v>
      </c>
      <c r="I42" s="84" t="e">
        <f t="shared" si="3"/>
        <v>#DIV/0!</v>
      </c>
    </row>
    <row r="43" spans="1:9" ht="21.75" customHeight="1">
      <c r="A43" s="25" t="s">
        <v>46</v>
      </c>
      <c r="B43" s="8">
        <v>210811</v>
      </c>
      <c r="C43" s="62">
        <v>12.8</v>
      </c>
      <c r="D43" s="62">
        <v>89.9</v>
      </c>
      <c r="E43" s="62">
        <v>119.9</v>
      </c>
      <c r="F43" s="62">
        <f t="shared" si="0"/>
        <v>133.37041156840934</v>
      </c>
      <c r="G43" s="62">
        <f t="shared" si="6"/>
        <v>30</v>
      </c>
      <c r="H43" s="84">
        <f t="shared" si="7"/>
        <v>107.10000000000001</v>
      </c>
      <c r="I43" s="84">
        <f t="shared" si="3"/>
        <v>936.71875</v>
      </c>
    </row>
    <row r="44" spans="1:9" ht="110.25" customHeight="1">
      <c r="A44" s="57" t="s">
        <v>84</v>
      </c>
      <c r="B44" s="8">
        <v>210815</v>
      </c>
      <c r="C44" s="62">
        <v>48.1</v>
      </c>
      <c r="D44" s="62">
        <v>106</v>
      </c>
      <c r="E44" s="62">
        <v>327.8</v>
      </c>
      <c r="F44" s="62">
        <f t="shared" si="0"/>
        <v>309.24528301886795</v>
      </c>
      <c r="G44" s="62">
        <f>E44-D44</f>
        <v>221.8</v>
      </c>
      <c r="H44" s="84">
        <f t="shared" si="7"/>
        <v>279.7</v>
      </c>
      <c r="I44" s="84">
        <f>E44/C44*100</f>
        <v>681.4968814968814</v>
      </c>
    </row>
    <row r="45" spans="1:9" ht="16.5">
      <c r="A45" s="57" t="s">
        <v>93</v>
      </c>
      <c r="B45" s="8">
        <v>210817</v>
      </c>
      <c r="C45" s="62"/>
      <c r="D45" s="62"/>
      <c r="E45" s="62">
        <v>5.5</v>
      </c>
      <c r="F45" s="122" t="e">
        <f>E45/D45*100</f>
        <v>#DIV/0!</v>
      </c>
      <c r="G45" s="62">
        <f>E45-D45</f>
        <v>5.5</v>
      </c>
      <c r="H45" s="84">
        <f>E45-C45</f>
        <v>5.5</v>
      </c>
      <c r="I45" s="123" t="e">
        <f>E45/C45*100</f>
        <v>#DIV/0!</v>
      </c>
    </row>
    <row r="46" spans="1:9" ht="95.25" customHeight="1">
      <c r="A46" s="50" t="s">
        <v>74</v>
      </c>
      <c r="B46" s="8">
        <v>210824</v>
      </c>
      <c r="C46" s="62">
        <v>17.3</v>
      </c>
      <c r="D46" s="62">
        <v>0.7</v>
      </c>
      <c r="E46" s="62">
        <v>0.7</v>
      </c>
      <c r="F46" s="62">
        <f>E46/D46*100</f>
        <v>100</v>
      </c>
      <c r="G46" s="62">
        <f>E46-D46</f>
        <v>0</v>
      </c>
      <c r="H46" s="84">
        <f>E46-C46</f>
        <v>-16.6</v>
      </c>
      <c r="I46" s="84">
        <f>E46/C46*100</f>
        <v>4.0462427745664735</v>
      </c>
    </row>
    <row r="47" spans="1:9" ht="29.25" customHeight="1">
      <c r="A47" s="17" t="s">
        <v>68</v>
      </c>
      <c r="B47" s="8">
        <v>220000</v>
      </c>
      <c r="C47" s="62">
        <f>C49+C50+C51+C53+C54+C48+C52</f>
        <v>4469.000000000001</v>
      </c>
      <c r="D47" s="62">
        <f>D49+D50+D51+D53+D54+D48+D52</f>
        <v>5358.7</v>
      </c>
      <c r="E47" s="62">
        <f>E49+E50+E51+E53+E54+E48+E52</f>
        <v>6111.5</v>
      </c>
      <c r="F47" s="62">
        <f t="shared" si="0"/>
        <v>114.04818332804598</v>
      </c>
      <c r="G47" s="62">
        <f t="shared" si="6"/>
        <v>752.8000000000002</v>
      </c>
      <c r="H47" s="84">
        <f t="shared" si="7"/>
        <v>1642.499999999999</v>
      </c>
      <c r="I47" s="84">
        <f t="shared" si="3"/>
        <v>136.75318863280373</v>
      </c>
    </row>
    <row r="48" spans="1:9" ht="108.75" customHeight="1">
      <c r="A48" s="41" t="s">
        <v>86</v>
      </c>
      <c r="B48" s="8">
        <v>220102</v>
      </c>
      <c r="C48" s="62">
        <v>45.6</v>
      </c>
      <c r="D48" s="62"/>
      <c r="E48" s="62">
        <v>25.6</v>
      </c>
      <c r="F48" s="91" t="e">
        <f>E48/D48*100</f>
        <v>#DIV/0!</v>
      </c>
      <c r="G48" s="62">
        <f t="shared" si="6"/>
        <v>25.6</v>
      </c>
      <c r="H48" s="84">
        <f t="shared" si="7"/>
        <v>-20</v>
      </c>
      <c r="I48" s="84">
        <f t="shared" si="3"/>
        <v>56.14035087719298</v>
      </c>
    </row>
    <row r="49" spans="1:9" ht="48" customHeight="1">
      <c r="A49" s="17" t="s">
        <v>47</v>
      </c>
      <c r="B49" s="8">
        <v>220103</v>
      </c>
      <c r="C49" s="62">
        <v>89.5</v>
      </c>
      <c r="D49" s="62">
        <v>123.9</v>
      </c>
      <c r="E49" s="62">
        <v>135.5</v>
      </c>
      <c r="F49" s="62">
        <f>E49/D49*100</f>
        <v>109.36238902340595</v>
      </c>
      <c r="G49" s="62">
        <f>E49-D49</f>
        <v>11.599999999999994</v>
      </c>
      <c r="H49" s="84">
        <f t="shared" si="7"/>
        <v>46</v>
      </c>
      <c r="I49" s="84">
        <f>E49/C49*100</f>
        <v>151.39664804469274</v>
      </c>
    </row>
    <row r="50" spans="1:9" ht="34.5" customHeight="1">
      <c r="A50" s="18" t="s">
        <v>59</v>
      </c>
      <c r="B50" s="8">
        <v>220125</v>
      </c>
      <c r="C50" s="62">
        <v>3569.7</v>
      </c>
      <c r="D50" s="62">
        <v>4300</v>
      </c>
      <c r="E50" s="62">
        <v>4464.4</v>
      </c>
      <c r="F50" s="62">
        <f>E50/D50*100</f>
        <v>103.82325581395348</v>
      </c>
      <c r="G50" s="62">
        <f>E50-D50</f>
        <v>164.39999999999964</v>
      </c>
      <c r="H50" s="84">
        <f t="shared" si="7"/>
        <v>894.6999999999998</v>
      </c>
      <c r="I50" s="84">
        <f>E50/C50*100</f>
        <v>125.06373084572932</v>
      </c>
    </row>
    <row r="51" spans="1:9" ht="44.25" customHeight="1">
      <c r="A51" s="18" t="s">
        <v>60</v>
      </c>
      <c r="B51" s="8">
        <v>220126</v>
      </c>
      <c r="C51" s="62">
        <v>51.8</v>
      </c>
      <c r="D51" s="62">
        <v>86.2</v>
      </c>
      <c r="E51" s="62">
        <v>103.7</v>
      </c>
      <c r="F51" s="62">
        <f>E51/D51*100</f>
        <v>120.30162412993039</v>
      </c>
      <c r="G51" s="62">
        <f>E51-D51</f>
        <v>17.5</v>
      </c>
      <c r="H51" s="84">
        <f t="shared" si="7"/>
        <v>51.900000000000006</v>
      </c>
      <c r="I51" s="84">
        <f>E51/C51*100</f>
        <v>200.19305019305023</v>
      </c>
    </row>
    <row r="52" spans="1:9" ht="74.25" customHeight="1" hidden="1">
      <c r="A52" s="42" t="s">
        <v>75</v>
      </c>
      <c r="B52" s="8">
        <v>220129</v>
      </c>
      <c r="C52" s="62"/>
      <c r="D52" s="62"/>
      <c r="E52" s="62"/>
      <c r="F52" s="89" t="e">
        <f>E52/D52*100</f>
        <v>#DIV/0!</v>
      </c>
      <c r="G52" s="62">
        <f>E52-D52</f>
        <v>0</v>
      </c>
      <c r="H52" s="84">
        <f t="shared" si="7"/>
        <v>0</v>
      </c>
      <c r="I52" s="84" t="e">
        <f>E52/C52*100</f>
        <v>#DIV/0!</v>
      </c>
    </row>
    <row r="53" spans="1:9" ht="61.5" customHeight="1">
      <c r="A53" s="17" t="s">
        <v>52</v>
      </c>
      <c r="B53" s="8">
        <v>220804</v>
      </c>
      <c r="C53" s="62">
        <v>425.1</v>
      </c>
      <c r="D53" s="62">
        <v>450</v>
      </c>
      <c r="E53" s="62">
        <v>489.7</v>
      </c>
      <c r="F53" s="62">
        <f t="shared" si="0"/>
        <v>108.82222222222222</v>
      </c>
      <c r="G53" s="62">
        <f t="shared" si="6"/>
        <v>39.69999999999999</v>
      </c>
      <c r="H53" s="84">
        <f t="shared" si="7"/>
        <v>64.59999999999997</v>
      </c>
      <c r="I53" s="84">
        <f t="shared" si="3"/>
        <v>115.1964243707363</v>
      </c>
    </row>
    <row r="54" spans="1:10" ht="18.75" customHeight="1">
      <c r="A54" s="25" t="s">
        <v>48</v>
      </c>
      <c r="B54" s="8">
        <v>220900</v>
      </c>
      <c r="C54" s="62">
        <v>287.3</v>
      </c>
      <c r="D54" s="62">
        <v>398.6</v>
      </c>
      <c r="E54" s="62">
        <v>892.6</v>
      </c>
      <c r="F54" s="62">
        <f t="shared" si="0"/>
        <v>223.9337681886603</v>
      </c>
      <c r="G54" s="62">
        <f t="shared" si="6"/>
        <v>494</v>
      </c>
      <c r="H54" s="84">
        <f t="shared" si="7"/>
        <v>605.3</v>
      </c>
      <c r="I54" s="84">
        <f t="shared" si="3"/>
        <v>310.68569439610167</v>
      </c>
      <c r="J54" s="56"/>
    </row>
    <row r="55" spans="1:10" ht="18.75" customHeight="1">
      <c r="A55" s="25" t="s">
        <v>2</v>
      </c>
      <c r="B55" s="8">
        <v>240000</v>
      </c>
      <c r="C55" s="62">
        <f>C56+C57+C58</f>
        <v>1920.8</v>
      </c>
      <c r="D55" s="62">
        <f>D56+D57+D58</f>
        <v>1000</v>
      </c>
      <c r="E55" s="62">
        <f>E56+E57+E58</f>
        <v>2053.9</v>
      </c>
      <c r="F55" s="62">
        <f aca="true" t="shared" si="8" ref="F55:F62">E55/D55*100</f>
        <v>205.39000000000001</v>
      </c>
      <c r="G55" s="62">
        <f aca="true" t="shared" si="9" ref="G55:G61">E55-D55</f>
        <v>1053.9</v>
      </c>
      <c r="H55" s="84">
        <f aca="true" t="shared" si="10" ref="H55:H61">E55-C55</f>
        <v>133.10000000000014</v>
      </c>
      <c r="I55" s="84">
        <f aca="true" t="shared" si="11" ref="I55:I61">E55/C55*100</f>
        <v>106.92940441482716</v>
      </c>
      <c r="J55" s="56"/>
    </row>
    <row r="56" spans="1:10" ht="29.25" customHeight="1" hidden="1">
      <c r="A56" s="17" t="s">
        <v>49</v>
      </c>
      <c r="B56" s="8">
        <v>240300</v>
      </c>
      <c r="C56" s="62"/>
      <c r="D56" s="62"/>
      <c r="E56" s="62"/>
      <c r="F56" s="92" t="e">
        <f t="shared" si="8"/>
        <v>#DIV/0!</v>
      </c>
      <c r="G56" s="62">
        <f t="shared" si="9"/>
        <v>0</v>
      </c>
      <c r="H56" s="84">
        <f t="shared" si="10"/>
        <v>0</v>
      </c>
      <c r="I56" s="93" t="e">
        <f t="shared" si="11"/>
        <v>#DIV/0!</v>
      </c>
      <c r="J56" s="56"/>
    </row>
    <row r="57" spans="1:10" ht="19.5" customHeight="1">
      <c r="A57" s="25" t="s">
        <v>50</v>
      </c>
      <c r="B57" s="8">
        <v>240603</v>
      </c>
      <c r="C57" s="62">
        <v>1920.8</v>
      </c>
      <c r="D57" s="62">
        <v>1000</v>
      </c>
      <c r="E57" s="62">
        <v>2004.7</v>
      </c>
      <c r="F57" s="62">
        <f t="shared" si="8"/>
        <v>200.47000000000003</v>
      </c>
      <c r="G57" s="62">
        <f t="shared" si="9"/>
        <v>1004.7</v>
      </c>
      <c r="H57" s="84">
        <f t="shared" si="10"/>
        <v>83.90000000000009</v>
      </c>
      <c r="I57" s="84">
        <f t="shared" si="11"/>
        <v>104.36797167846731</v>
      </c>
      <c r="J57" s="56"/>
    </row>
    <row r="58" spans="1:10" ht="192.75" customHeight="1">
      <c r="A58" s="54" t="s">
        <v>85</v>
      </c>
      <c r="B58" s="8">
        <v>240622</v>
      </c>
      <c r="C58" s="62"/>
      <c r="D58" s="62"/>
      <c r="E58" s="62">
        <v>49.2</v>
      </c>
      <c r="F58" s="88" t="e">
        <f t="shared" si="8"/>
        <v>#DIV/0!</v>
      </c>
      <c r="G58" s="62">
        <f>E58-D58</f>
        <v>49.2</v>
      </c>
      <c r="H58" s="84">
        <f>E58-C58</f>
        <v>49.2</v>
      </c>
      <c r="I58" s="87" t="e">
        <f>E58/C58*100</f>
        <v>#DIV/0!</v>
      </c>
      <c r="J58" s="56"/>
    </row>
    <row r="59" spans="1:10" ht="19.5" customHeight="1">
      <c r="A59" s="25" t="s">
        <v>13</v>
      </c>
      <c r="B59" s="8">
        <v>300000</v>
      </c>
      <c r="C59" s="62">
        <f>C60</f>
        <v>0</v>
      </c>
      <c r="D59" s="62">
        <f>D60</f>
        <v>0</v>
      </c>
      <c r="E59" s="62">
        <f>E60</f>
        <v>0.1</v>
      </c>
      <c r="F59" s="91" t="e">
        <f t="shared" si="8"/>
        <v>#DIV/0!</v>
      </c>
      <c r="G59" s="62">
        <f t="shared" si="9"/>
        <v>0.1</v>
      </c>
      <c r="H59" s="84">
        <f t="shared" si="10"/>
        <v>0.1</v>
      </c>
      <c r="I59" s="94" t="e">
        <f t="shared" si="11"/>
        <v>#DIV/0!</v>
      </c>
      <c r="J59" s="56"/>
    </row>
    <row r="60" spans="1:9" ht="19.5" customHeight="1">
      <c r="A60" s="25" t="s">
        <v>14</v>
      </c>
      <c r="B60" s="8">
        <v>310000</v>
      </c>
      <c r="C60" s="62">
        <f>C61+C62</f>
        <v>0</v>
      </c>
      <c r="D60" s="62">
        <f>D62+D61</f>
        <v>0</v>
      </c>
      <c r="E60" s="62">
        <f>E61+E62</f>
        <v>0.1</v>
      </c>
      <c r="F60" s="91" t="e">
        <f t="shared" si="8"/>
        <v>#DIV/0!</v>
      </c>
      <c r="G60" s="62">
        <f t="shared" si="9"/>
        <v>0.1</v>
      </c>
      <c r="H60" s="84">
        <f t="shared" si="10"/>
        <v>0.1</v>
      </c>
      <c r="I60" s="94" t="e">
        <f t="shared" si="11"/>
        <v>#DIV/0!</v>
      </c>
    </row>
    <row r="61" spans="1:9" ht="94.5" customHeight="1" hidden="1">
      <c r="A61" s="17" t="s">
        <v>73</v>
      </c>
      <c r="B61" s="8">
        <v>310102</v>
      </c>
      <c r="C61" s="62"/>
      <c r="D61" s="62"/>
      <c r="E61" s="62"/>
      <c r="F61" s="88" t="e">
        <f t="shared" si="8"/>
        <v>#DIV/0!</v>
      </c>
      <c r="G61" s="62">
        <f t="shared" si="9"/>
        <v>0</v>
      </c>
      <c r="H61" s="84">
        <f t="shared" si="10"/>
        <v>0</v>
      </c>
      <c r="I61" s="94" t="e">
        <f t="shared" si="11"/>
        <v>#DIV/0!</v>
      </c>
    </row>
    <row r="62" spans="1:9" ht="49.5" customHeight="1" thickBot="1">
      <c r="A62" s="19" t="s">
        <v>81</v>
      </c>
      <c r="B62" s="11">
        <v>310200</v>
      </c>
      <c r="C62" s="65"/>
      <c r="D62" s="65"/>
      <c r="E62" s="65">
        <v>0.1</v>
      </c>
      <c r="F62" s="91" t="e">
        <f t="shared" si="8"/>
        <v>#DIV/0!</v>
      </c>
      <c r="G62" s="65">
        <f t="shared" si="6"/>
        <v>0.1</v>
      </c>
      <c r="H62" s="95">
        <f aca="true" t="shared" si="12" ref="H62:H69">E62-C62</f>
        <v>0.1</v>
      </c>
      <c r="I62" s="94" t="e">
        <f>E62/C62*100</f>
        <v>#DIV/0!</v>
      </c>
    </row>
    <row r="63" spans="1:12" s="45" customFormat="1" ht="22.5" customHeight="1" thickBot="1">
      <c r="A63" s="44" t="s">
        <v>7</v>
      </c>
      <c r="B63" s="44"/>
      <c r="C63" s="66">
        <f>C37+C9+C59</f>
        <v>349256.3</v>
      </c>
      <c r="D63" s="66">
        <f>D37+D9+D59</f>
        <v>459038.00000000006</v>
      </c>
      <c r="E63" s="66">
        <f>E37+E9+E59</f>
        <v>510863.2</v>
      </c>
      <c r="F63" s="66">
        <f aca="true" t="shared" si="13" ref="F63:F78">E63/D63*100</f>
        <v>111.2899585655218</v>
      </c>
      <c r="G63" s="66">
        <f t="shared" si="6"/>
        <v>51825.19999999995</v>
      </c>
      <c r="H63" s="96">
        <f t="shared" si="12"/>
        <v>161606.90000000002</v>
      </c>
      <c r="I63" s="96">
        <f t="shared" si="3"/>
        <v>146.27172079644663</v>
      </c>
      <c r="J63" s="52"/>
      <c r="K63" s="52"/>
      <c r="L63" s="52"/>
    </row>
    <row r="64" spans="1:9" ht="18.75" customHeight="1" thickBot="1">
      <c r="A64" s="12" t="s">
        <v>12</v>
      </c>
      <c r="B64" s="12">
        <v>400000</v>
      </c>
      <c r="C64" s="67">
        <f>SUM(C65:C68)</f>
        <v>153932.2</v>
      </c>
      <c r="D64" s="67">
        <f>SUM(D65:D68)</f>
        <v>167911.90000000002</v>
      </c>
      <c r="E64" s="67">
        <f>SUM(E65:E68)</f>
        <v>163117.30000000002</v>
      </c>
      <c r="F64" s="67">
        <f t="shared" si="13"/>
        <v>97.14457402959528</v>
      </c>
      <c r="G64" s="67">
        <f t="shared" si="6"/>
        <v>-4794.600000000006</v>
      </c>
      <c r="H64" s="97">
        <f t="shared" si="12"/>
        <v>9185.100000000006</v>
      </c>
      <c r="I64" s="97">
        <f t="shared" si="3"/>
        <v>105.96697766938952</v>
      </c>
    </row>
    <row r="65" spans="1:9" ht="18.75" customHeight="1">
      <c r="A65" s="20" t="s">
        <v>63</v>
      </c>
      <c r="B65" s="7">
        <v>410200</v>
      </c>
      <c r="C65" s="61">
        <v>11699.4</v>
      </c>
      <c r="D65" s="61">
        <v>23615.6</v>
      </c>
      <c r="E65" s="61">
        <v>23615.6</v>
      </c>
      <c r="F65" s="98">
        <v>23615.6</v>
      </c>
      <c r="G65" s="70">
        <f t="shared" si="6"/>
        <v>0</v>
      </c>
      <c r="H65" s="99">
        <f t="shared" si="12"/>
        <v>11916.199999999999</v>
      </c>
      <c r="I65" s="100">
        <f t="shared" si="3"/>
        <v>201.85308648306753</v>
      </c>
    </row>
    <row r="66" spans="1:9" ht="21.75" customHeight="1">
      <c r="A66" s="40" t="s">
        <v>67</v>
      </c>
      <c r="B66" s="8">
        <v>410300</v>
      </c>
      <c r="C66" s="62">
        <v>134198.7</v>
      </c>
      <c r="D66" s="62">
        <v>125017</v>
      </c>
      <c r="E66" s="62">
        <v>125017</v>
      </c>
      <c r="F66" s="62">
        <f>E66/D66*100</f>
        <v>100</v>
      </c>
      <c r="G66" s="62">
        <f>E66-D66</f>
        <v>0</v>
      </c>
      <c r="H66" s="84">
        <f t="shared" si="12"/>
        <v>-9181.700000000012</v>
      </c>
      <c r="I66" s="84">
        <f>E66/C66*100</f>
        <v>93.15813044388655</v>
      </c>
    </row>
    <row r="67" spans="1:9" ht="30" customHeight="1">
      <c r="A67" s="38" t="s">
        <v>64</v>
      </c>
      <c r="B67" s="37">
        <v>410400</v>
      </c>
      <c r="C67" s="68">
        <v>6245.7</v>
      </c>
      <c r="D67" s="68">
        <v>10663.6</v>
      </c>
      <c r="E67" s="68">
        <v>10663.6</v>
      </c>
      <c r="F67" s="101">
        <f>E67/D67*100</f>
        <v>100</v>
      </c>
      <c r="G67" s="62">
        <f>E67-D67</f>
        <v>0</v>
      </c>
      <c r="H67" s="84">
        <f>E67-C67</f>
        <v>4417.900000000001</v>
      </c>
      <c r="I67" s="84">
        <f>E67/C67*100</f>
        <v>170.73506572521896</v>
      </c>
    </row>
    <row r="68" spans="1:9" ht="34.5" customHeight="1" thickBot="1">
      <c r="A68" s="39" t="s">
        <v>65</v>
      </c>
      <c r="B68" s="11">
        <v>410500</v>
      </c>
      <c r="C68" s="65">
        <v>1788.4</v>
      </c>
      <c r="D68" s="65">
        <v>8615.7</v>
      </c>
      <c r="E68" s="65">
        <v>3821.1</v>
      </c>
      <c r="F68" s="71">
        <f>E68/D68*100</f>
        <v>44.350430028900725</v>
      </c>
      <c r="G68" s="71">
        <f>E68-D68</f>
        <v>-4794.6</v>
      </c>
      <c r="H68" s="102">
        <f t="shared" si="12"/>
        <v>2032.6999999999998</v>
      </c>
      <c r="I68" s="103">
        <f>E68/C68*100</f>
        <v>213.6602549765153</v>
      </c>
    </row>
    <row r="69" spans="1:12" s="45" customFormat="1" ht="23.25" customHeight="1" thickBot="1">
      <c r="A69" s="44" t="s">
        <v>6</v>
      </c>
      <c r="B69" s="46"/>
      <c r="C69" s="66">
        <f>C63+C64</f>
        <v>503188.5</v>
      </c>
      <c r="D69" s="66">
        <f>D63+D64</f>
        <v>626949.9000000001</v>
      </c>
      <c r="E69" s="66">
        <f>E63+E64</f>
        <v>673980.5</v>
      </c>
      <c r="F69" s="66">
        <f t="shared" si="13"/>
        <v>107.50149254350305</v>
      </c>
      <c r="G69" s="66">
        <f t="shared" si="6"/>
        <v>47030.59999999986</v>
      </c>
      <c r="H69" s="96">
        <f t="shared" si="12"/>
        <v>170792</v>
      </c>
      <c r="I69" s="96">
        <f t="shared" si="3"/>
        <v>133.9419521710055</v>
      </c>
      <c r="J69" s="52"/>
      <c r="K69" s="52"/>
      <c r="L69" s="52"/>
    </row>
    <row r="70" spans="1:9" ht="21.75" customHeight="1" thickBot="1">
      <c r="A70" s="12" t="s">
        <v>15</v>
      </c>
      <c r="B70" s="13"/>
      <c r="C70" s="69"/>
      <c r="D70" s="67"/>
      <c r="E70" s="69"/>
      <c r="F70" s="69"/>
      <c r="G70" s="69"/>
      <c r="H70" s="104"/>
      <c r="I70" s="104"/>
    </row>
    <row r="71" spans="1:9" ht="18" customHeight="1" hidden="1" thickBot="1">
      <c r="A71" s="28" t="s">
        <v>16</v>
      </c>
      <c r="B71" s="13">
        <v>120200</v>
      </c>
      <c r="C71" s="69"/>
      <c r="D71" s="67"/>
      <c r="E71" s="69"/>
      <c r="F71" s="61" t="e">
        <f t="shared" si="13"/>
        <v>#DIV/0!</v>
      </c>
      <c r="G71" s="105">
        <f aca="true" t="shared" si="14" ref="G71:G84">E71-D71</f>
        <v>0</v>
      </c>
      <c r="H71" s="104">
        <f>E71-C71</f>
        <v>0</v>
      </c>
      <c r="I71" s="104" t="e">
        <f>E71/C71*100</f>
        <v>#DIV/0!</v>
      </c>
    </row>
    <row r="72" spans="1:9" ht="18" customHeight="1" hidden="1">
      <c r="A72" s="29" t="s">
        <v>18</v>
      </c>
      <c r="B72" s="14">
        <v>120300</v>
      </c>
      <c r="C72" s="70" t="s">
        <v>32</v>
      </c>
      <c r="D72" s="70" t="s">
        <v>32</v>
      </c>
      <c r="E72" s="70" t="s">
        <v>32</v>
      </c>
      <c r="F72" s="70" t="e">
        <f t="shared" si="13"/>
        <v>#VALUE!</v>
      </c>
      <c r="G72" s="106" t="e">
        <f t="shared" si="14"/>
        <v>#VALUE!</v>
      </c>
      <c r="H72" s="99"/>
      <c r="I72" s="99"/>
    </row>
    <row r="73" spans="1:9" ht="31.5" customHeight="1" hidden="1">
      <c r="A73" s="16" t="s">
        <v>40</v>
      </c>
      <c r="B73" s="8">
        <v>180415</v>
      </c>
      <c r="C73" s="62"/>
      <c r="D73" s="62"/>
      <c r="E73" s="62"/>
      <c r="F73" s="88" t="e">
        <f t="shared" si="13"/>
        <v>#DIV/0!</v>
      </c>
      <c r="G73" s="62">
        <f t="shared" si="14"/>
        <v>0</v>
      </c>
      <c r="H73" s="84">
        <f aca="true" t="shared" si="15" ref="H73:H86">E73-C73</f>
        <v>0</v>
      </c>
      <c r="I73" s="84" t="e">
        <f t="shared" si="3"/>
        <v>#DIV/0!</v>
      </c>
    </row>
    <row r="74" spans="1:9" ht="18" customHeight="1">
      <c r="A74" s="26" t="s">
        <v>19</v>
      </c>
      <c r="B74" s="8">
        <v>190100</v>
      </c>
      <c r="C74" s="62">
        <v>394.4</v>
      </c>
      <c r="D74" s="62">
        <v>411</v>
      </c>
      <c r="E74" s="119">
        <v>1193.8</v>
      </c>
      <c r="F74" s="62">
        <f>D74-C74</f>
        <v>16.600000000000023</v>
      </c>
      <c r="G74" s="62">
        <f>E74-D74</f>
        <v>782.8</v>
      </c>
      <c r="H74" s="84">
        <f t="shared" si="15"/>
        <v>799.4</v>
      </c>
      <c r="I74" s="84">
        <f>E74/C74*100</f>
        <v>302.68762677484784</v>
      </c>
    </row>
    <row r="75" spans="1:9" ht="31.5" customHeight="1" hidden="1">
      <c r="A75" s="16" t="s">
        <v>34</v>
      </c>
      <c r="B75" s="8">
        <v>190500</v>
      </c>
      <c r="C75" s="62"/>
      <c r="D75" s="62"/>
      <c r="E75" s="119"/>
      <c r="F75" s="88" t="e">
        <f>E75/D75*100</f>
        <v>#DIV/0!</v>
      </c>
      <c r="G75" s="62">
        <f>E75-D75</f>
        <v>0</v>
      </c>
      <c r="H75" s="84">
        <f t="shared" si="15"/>
        <v>0</v>
      </c>
      <c r="I75" s="85" t="e">
        <f>E75/C75*100</f>
        <v>#DIV/0!</v>
      </c>
    </row>
    <row r="76" spans="1:9" ht="44.25" customHeight="1" hidden="1">
      <c r="A76" s="16" t="s">
        <v>66</v>
      </c>
      <c r="B76" s="8">
        <v>211100</v>
      </c>
      <c r="C76" s="62"/>
      <c r="D76" s="62"/>
      <c r="E76" s="119"/>
      <c r="F76" s="88" t="e">
        <f>E76/D76*100</f>
        <v>#DIV/0!</v>
      </c>
      <c r="G76" s="89">
        <f>E76-D76</f>
        <v>0</v>
      </c>
      <c r="H76" s="84">
        <f t="shared" si="15"/>
        <v>0</v>
      </c>
      <c r="I76" s="90" t="e">
        <f t="shared" si="3"/>
        <v>#DIV/0!</v>
      </c>
    </row>
    <row r="77" spans="1:9" ht="31.5" customHeight="1" hidden="1">
      <c r="A77" s="16" t="s">
        <v>27</v>
      </c>
      <c r="B77" s="8">
        <v>240616</v>
      </c>
      <c r="C77" s="62"/>
      <c r="D77" s="62"/>
      <c r="E77" s="119"/>
      <c r="F77" s="91" t="e">
        <f t="shared" si="13"/>
        <v>#DIV/0!</v>
      </c>
      <c r="G77" s="62">
        <f t="shared" si="14"/>
        <v>0</v>
      </c>
      <c r="H77" s="84">
        <f t="shared" si="15"/>
        <v>0</v>
      </c>
      <c r="I77" s="84" t="e">
        <f t="shared" si="3"/>
        <v>#DIV/0!</v>
      </c>
    </row>
    <row r="78" spans="1:11" ht="61.5" customHeight="1">
      <c r="A78" s="16" t="s">
        <v>17</v>
      </c>
      <c r="B78" s="8">
        <v>240621</v>
      </c>
      <c r="C78" s="62">
        <v>1.5</v>
      </c>
      <c r="D78" s="62">
        <v>4</v>
      </c>
      <c r="E78" s="119">
        <v>75</v>
      </c>
      <c r="F78" s="62">
        <f t="shared" si="13"/>
        <v>1875</v>
      </c>
      <c r="G78" s="62">
        <f t="shared" si="14"/>
        <v>71</v>
      </c>
      <c r="H78" s="84">
        <f t="shared" si="15"/>
        <v>73.5</v>
      </c>
      <c r="I78" s="84">
        <f t="shared" si="3"/>
        <v>5000</v>
      </c>
      <c r="K78" s="53"/>
    </row>
    <row r="79" spans="1:9" ht="30.75" customHeight="1" hidden="1">
      <c r="A79" s="21" t="s">
        <v>29</v>
      </c>
      <c r="B79" s="8">
        <v>241700</v>
      </c>
      <c r="C79" s="62"/>
      <c r="D79" s="62"/>
      <c r="E79" s="119"/>
      <c r="F79" s="88" t="e">
        <f aca="true" t="shared" si="16" ref="F79:F84">E79/D79*100</f>
        <v>#DIV/0!</v>
      </c>
      <c r="G79" s="89">
        <f>E79-D79</f>
        <v>0</v>
      </c>
      <c r="H79" s="84">
        <f t="shared" si="15"/>
        <v>0</v>
      </c>
      <c r="I79" s="90" t="e">
        <f t="shared" si="3"/>
        <v>#DIV/0!</v>
      </c>
    </row>
    <row r="80" spans="1:9" ht="16.5" customHeight="1" hidden="1">
      <c r="A80" s="30" t="s">
        <v>20</v>
      </c>
      <c r="B80" s="24">
        <v>250000</v>
      </c>
      <c r="C80" s="71"/>
      <c r="D80" s="71"/>
      <c r="E80" s="120"/>
      <c r="F80" s="101" t="e">
        <f>E80/D80*100</f>
        <v>#DIV/0!</v>
      </c>
      <c r="G80" s="62">
        <f>E80-D80</f>
        <v>0</v>
      </c>
      <c r="H80" s="102">
        <f t="shared" si="15"/>
        <v>0</v>
      </c>
      <c r="I80" s="84" t="e">
        <f t="shared" si="3"/>
        <v>#DIV/0!</v>
      </c>
    </row>
    <row r="81" spans="1:9" ht="48" customHeight="1">
      <c r="A81" s="31" t="s">
        <v>33</v>
      </c>
      <c r="B81" s="8">
        <v>310300</v>
      </c>
      <c r="C81" s="71"/>
      <c r="D81" s="71"/>
      <c r="E81" s="120">
        <v>7719.6</v>
      </c>
      <c r="F81" s="101" t="e">
        <f>E81/D81*100</f>
        <v>#DIV/0!</v>
      </c>
      <c r="G81" s="62">
        <f t="shared" si="14"/>
        <v>7719.6</v>
      </c>
      <c r="H81" s="102">
        <f t="shared" si="15"/>
        <v>7719.6</v>
      </c>
      <c r="I81" s="87" t="e">
        <f t="shared" si="3"/>
        <v>#DIV/0!</v>
      </c>
    </row>
    <row r="82" spans="1:9" ht="90.75" customHeight="1">
      <c r="A82" s="16" t="s">
        <v>30</v>
      </c>
      <c r="B82" s="8">
        <v>330101</v>
      </c>
      <c r="C82" s="62"/>
      <c r="D82" s="62"/>
      <c r="E82" s="119"/>
      <c r="F82" s="101" t="e">
        <f t="shared" si="16"/>
        <v>#DIV/0!</v>
      </c>
      <c r="G82" s="62">
        <f t="shared" si="14"/>
        <v>0</v>
      </c>
      <c r="H82" s="84">
        <f t="shared" si="15"/>
        <v>0</v>
      </c>
      <c r="I82" s="87" t="e">
        <f t="shared" si="3"/>
        <v>#DIV/0!</v>
      </c>
    </row>
    <row r="83" spans="1:9" ht="21" customHeight="1">
      <c r="A83" s="26" t="s">
        <v>24</v>
      </c>
      <c r="B83" s="8">
        <v>410500</v>
      </c>
      <c r="C83" s="62"/>
      <c r="D83" s="62">
        <v>400</v>
      </c>
      <c r="E83" s="119"/>
      <c r="F83" s="91">
        <f t="shared" si="16"/>
        <v>0</v>
      </c>
      <c r="G83" s="62">
        <f>E83-D83</f>
        <v>-400</v>
      </c>
      <c r="H83" s="84">
        <f t="shared" si="15"/>
        <v>0</v>
      </c>
      <c r="I83" s="85" t="e">
        <f t="shared" si="3"/>
        <v>#DIV/0!</v>
      </c>
    </row>
    <row r="84" spans="1:9" ht="18.75" customHeight="1" thickBot="1">
      <c r="A84" s="32" t="s">
        <v>28</v>
      </c>
      <c r="B84" s="11">
        <v>501100</v>
      </c>
      <c r="C84" s="65">
        <v>599.6</v>
      </c>
      <c r="D84" s="65">
        <v>831</v>
      </c>
      <c r="E84" s="121">
        <v>727.3</v>
      </c>
      <c r="F84" s="65">
        <f t="shared" si="16"/>
        <v>87.52105896510228</v>
      </c>
      <c r="G84" s="65">
        <f t="shared" si="14"/>
        <v>-103.70000000000005</v>
      </c>
      <c r="H84" s="95">
        <f t="shared" si="15"/>
        <v>127.69999999999993</v>
      </c>
      <c r="I84" s="84">
        <f t="shared" si="3"/>
        <v>121.29753168779185</v>
      </c>
    </row>
    <row r="85" spans="1:12" s="45" customFormat="1" ht="29.25" customHeight="1" thickBot="1">
      <c r="A85" s="44" t="s">
        <v>26</v>
      </c>
      <c r="B85" s="48"/>
      <c r="C85" s="66">
        <f>SUM(C73:C84)</f>
        <v>995.5</v>
      </c>
      <c r="D85" s="75">
        <f>SUM(D73:D84)</f>
        <v>1646</v>
      </c>
      <c r="E85" s="66">
        <f>SUM(E73:E84)</f>
        <v>9715.699999999999</v>
      </c>
      <c r="F85" s="117">
        <f>E85/D85*100</f>
        <v>590.2612393681652</v>
      </c>
      <c r="G85" s="117">
        <f>E85-D85</f>
        <v>8069.699999999999</v>
      </c>
      <c r="H85" s="96">
        <f t="shared" si="15"/>
        <v>8720.199999999999</v>
      </c>
      <c r="I85" s="96">
        <f>E85/C85*100</f>
        <v>975.9618282270214</v>
      </c>
      <c r="J85" s="52"/>
      <c r="K85" s="52"/>
      <c r="L85" s="52"/>
    </row>
    <row r="86" spans="1:12" s="45" customFormat="1" ht="24.75" customHeight="1" thickBot="1">
      <c r="A86" s="47" t="s">
        <v>25</v>
      </c>
      <c r="B86" s="48"/>
      <c r="C86" s="66">
        <f>C69+C85</f>
        <v>504184</v>
      </c>
      <c r="D86" s="75">
        <f>D69+D85</f>
        <v>628595.9000000001</v>
      </c>
      <c r="E86" s="66">
        <f>E69+E85</f>
        <v>683696.2</v>
      </c>
      <c r="F86" s="117">
        <f>E86/D86*100</f>
        <v>108.76561555683068</v>
      </c>
      <c r="G86" s="117">
        <f>E86-D86</f>
        <v>55100.299999999814</v>
      </c>
      <c r="H86" s="96">
        <f t="shared" si="15"/>
        <v>179512.19999999995</v>
      </c>
      <c r="I86" s="96">
        <f>E86/C86*100</f>
        <v>135.60450153118703</v>
      </c>
      <c r="J86" s="52"/>
      <c r="K86" s="52"/>
      <c r="L86" s="52"/>
    </row>
    <row r="87" spans="1:9" ht="18.75" customHeight="1">
      <c r="A87" s="22"/>
      <c r="B87" s="5"/>
      <c r="C87" s="72"/>
      <c r="D87" s="72"/>
      <c r="E87" s="72"/>
      <c r="F87" s="107"/>
      <c r="G87" s="107"/>
      <c r="H87" s="108"/>
      <c r="I87" s="108"/>
    </row>
    <row r="88" spans="1:9" ht="18.75" customHeight="1" thickBot="1">
      <c r="A88" s="22"/>
      <c r="B88" s="5"/>
      <c r="C88" s="72"/>
      <c r="D88" s="72"/>
      <c r="E88" s="72"/>
      <c r="F88" s="107"/>
      <c r="G88" s="107"/>
      <c r="H88" s="108"/>
      <c r="I88" s="108"/>
    </row>
    <row r="89" spans="1:9" ht="81" customHeight="1" thickBot="1">
      <c r="A89" s="128" t="s">
        <v>3</v>
      </c>
      <c r="B89" s="130" t="s">
        <v>4</v>
      </c>
      <c r="C89" s="132" t="s">
        <v>89</v>
      </c>
      <c r="D89" s="134" t="s">
        <v>94</v>
      </c>
      <c r="E89" s="134" t="s">
        <v>91</v>
      </c>
      <c r="F89" s="136" t="s">
        <v>92</v>
      </c>
      <c r="G89" s="136"/>
      <c r="H89" s="137" t="s">
        <v>95</v>
      </c>
      <c r="I89" s="138"/>
    </row>
    <row r="90" spans="1:9" ht="45" customHeight="1" thickBot="1">
      <c r="A90" s="129"/>
      <c r="B90" s="131"/>
      <c r="C90" s="133"/>
      <c r="D90" s="135"/>
      <c r="E90" s="135"/>
      <c r="F90" s="109" t="s">
        <v>22</v>
      </c>
      <c r="G90" s="110" t="s">
        <v>21</v>
      </c>
      <c r="H90" s="110" t="s">
        <v>21</v>
      </c>
      <c r="I90" s="111" t="s">
        <v>22</v>
      </c>
    </row>
    <row r="91" spans="1:9" ht="18.75" customHeight="1" thickBot="1">
      <c r="A91" s="36" t="s">
        <v>20</v>
      </c>
      <c r="B91" s="13">
        <v>250000</v>
      </c>
      <c r="C91" s="69">
        <v>8517.9</v>
      </c>
      <c r="D91" s="124">
        <v>39937.7</v>
      </c>
      <c r="E91" s="69">
        <v>12247.6</v>
      </c>
      <c r="F91" s="112">
        <f>E91/D91*100</f>
        <v>30.66676348412653</v>
      </c>
      <c r="G91" s="112">
        <f>E91-D91</f>
        <v>-27690.1</v>
      </c>
      <c r="H91" s="113">
        <f>E91-C91</f>
        <v>3729.7000000000007</v>
      </c>
      <c r="I91" s="114">
        <f>E91/C91*100</f>
        <v>143.78661407154348</v>
      </c>
    </row>
    <row r="92" spans="1:9" ht="18.75" customHeight="1">
      <c r="A92" s="22"/>
      <c r="B92" s="5"/>
      <c r="C92" s="72"/>
      <c r="D92" s="72"/>
      <c r="E92" s="72"/>
      <c r="F92" s="107"/>
      <c r="G92" s="107"/>
      <c r="H92" s="108"/>
      <c r="I92" s="108"/>
    </row>
    <row r="93" spans="1:9" ht="18.75" customHeight="1">
      <c r="A93" s="22"/>
      <c r="B93" s="5"/>
      <c r="C93" s="72"/>
      <c r="D93" s="72"/>
      <c r="E93" s="72"/>
      <c r="F93" s="107"/>
      <c r="G93" s="107"/>
      <c r="H93" s="108"/>
      <c r="I93" s="108"/>
    </row>
    <row r="94" spans="1:9" ht="18.75" customHeight="1">
      <c r="A94" s="23" t="s">
        <v>35</v>
      </c>
      <c r="B94" s="6"/>
      <c r="C94" s="73"/>
      <c r="D94" s="76"/>
      <c r="E94" s="76"/>
      <c r="F94" s="73"/>
      <c r="G94" s="73"/>
      <c r="H94" s="79" t="s">
        <v>72</v>
      </c>
      <c r="I94" s="108"/>
    </row>
    <row r="95" spans="1:9" ht="15">
      <c r="A95" s="22"/>
      <c r="B95" s="5"/>
      <c r="C95" s="74"/>
      <c r="D95" s="74"/>
      <c r="E95" s="74"/>
      <c r="F95" s="74"/>
      <c r="G95" s="74"/>
      <c r="H95" s="115"/>
      <c r="I95" s="115"/>
    </row>
    <row r="96" ht="13.5">
      <c r="I96" s="73"/>
    </row>
    <row r="97" spans="1:9" ht="13.5">
      <c r="A97" s="33"/>
      <c r="B97" s="6"/>
      <c r="C97" s="73"/>
      <c r="D97" s="73"/>
      <c r="E97" s="76"/>
      <c r="F97" s="73"/>
      <c r="G97" s="73"/>
      <c r="H97" s="73"/>
      <c r="I97" s="73"/>
    </row>
    <row r="98" spans="1:5" ht="12.75">
      <c r="A98" s="34"/>
      <c r="E98" s="116"/>
    </row>
    <row r="99" spans="1:5" ht="12.75" hidden="1">
      <c r="A99" s="34"/>
      <c r="E99" s="116"/>
    </row>
    <row r="100" spans="1:5" ht="12.75" hidden="1">
      <c r="A100" s="34"/>
      <c r="E100" s="116"/>
    </row>
    <row r="101" spans="1:5" ht="12.75" hidden="1">
      <c r="A101" s="34"/>
      <c r="E101" s="116"/>
    </row>
    <row r="102" spans="1:5" ht="12.75" hidden="1">
      <c r="A102" s="34"/>
      <c r="E102" s="116"/>
    </row>
    <row r="103" spans="1:5" ht="12.75" hidden="1">
      <c r="A103" s="34"/>
      <c r="E103" s="116"/>
    </row>
    <row r="104" spans="1:5" ht="12.75" hidden="1">
      <c r="A104" s="34"/>
      <c r="E104" s="116"/>
    </row>
    <row r="105" spans="1:5" ht="12.75" hidden="1">
      <c r="A105" s="34"/>
      <c r="E105" s="116"/>
    </row>
    <row r="106" spans="1:5" ht="12.75" hidden="1">
      <c r="A106" s="34"/>
      <c r="E106" s="116"/>
    </row>
    <row r="107" spans="1:5" ht="12.75" hidden="1">
      <c r="A107" s="34"/>
      <c r="E107" s="116"/>
    </row>
    <row r="108" spans="1:5" ht="12.75" hidden="1">
      <c r="A108" s="34"/>
      <c r="E108" s="116"/>
    </row>
    <row r="109" spans="1:5" ht="12.75" hidden="1">
      <c r="A109" s="34"/>
      <c r="E109" s="116"/>
    </row>
    <row r="110" spans="1:5" ht="12.75" hidden="1">
      <c r="A110" s="34"/>
      <c r="E110" s="116"/>
    </row>
    <row r="111" spans="1:5" ht="12.75" hidden="1">
      <c r="A111" s="34"/>
      <c r="E111" s="116"/>
    </row>
    <row r="112" spans="1:5" ht="12.75" hidden="1">
      <c r="A112" s="34"/>
      <c r="E112" s="116"/>
    </row>
    <row r="113" spans="1:5" ht="12.75" hidden="1">
      <c r="A113" s="34"/>
      <c r="E113" s="116"/>
    </row>
    <row r="114" spans="1:5" ht="12.75" hidden="1">
      <c r="A114" s="34"/>
      <c r="E114" s="116"/>
    </row>
    <row r="115" spans="1:5" ht="12.75" hidden="1">
      <c r="A115" s="34"/>
      <c r="E115" s="116"/>
    </row>
    <row r="116" spans="1:5" ht="12.75" hidden="1">
      <c r="A116" s="34"/>
      <c r="E116" s="116"/>
    </row>
    <row r="117" spans="1:5" ht="12.75" hidden="1">
      <c r="A117" s="34"/>
      <c r="E117" s="116"/>
    </row>
    <row r="118" spans="1:5" ht="12.75" hidden="1">
      <c r="A118" s="34"/>
      <c r="E118" s="116"/>
    </row>
    <row r="119" spans="1:5" ht="12.75" hidden="1">
      <c r="A119" s="34"/>
      <c r="E119" s="116"/>
    </row>
    <row r="120" spans="1:5" ht="12.75" hidden="1">
      <c r="A120" s="34"/>
      <c r="E120" s="116"/>
    </row>
    <row r="121" spans="1:5" ht="12.75" hidden="1">
      <c r="A121" s="34"/>
      <c r="E121" s="116"/>
    </row>
    <row r="122" spans="1:5" ht="12.75" hidden="1">
      <c r="A122" s="34"/>
      <c r="E122" s="116"/>
    </row>
    <row r="123" spans="1:5" ht="12.75" hidden="1">
      <c r="A123" s="34"/>
      <c r="E123" s="116"/>
    </row>
    <row r="124" spans="1:5" ht="12.75" hidden="1">
      <c r="A124" s="34"/>
      <c r="E124" s="116"/>
    </row>
    <row r="125" ht="12.75" hidden="1">
      <c r="E125" s="116"/>
    </row>
    <row r="126" ht="12.75" hidden="1">
      <c r="E126" s="116"/>
    </row>
    <row r="127" ht="12.75" hidden="1">
      <c r="E127" s="116"/>
    </row>
    <row r="128" ht="12.75" hidden="1">
      <c r="E128" s="116"/>
    </row>
    <row r="129" ht="12.75" hidden="1">
      <c r="E129" s="116"/>
    </row>
    <row r="130" ht="12.75" hidden="1">
      <c r="E130" s="116"/>
    </row>
    <row r="131" ht="12.75" hidden="1"/>
    <row r="132" ht="12.75" hidden="1"/>
  </sheetData>
  <sheetProtection/>
  <mergeCells count="15">
    <mergeCell ref="H89:I89"/>
    <mergeCell ref="A89:A90"/>
    <mergeCell ref="B89:B90"/>
    <mergeCell ref="C89:C90"/>
    <mergeCell ref="D89:D90"/>
    <mergeCell ref="E89:E90"/>
    <mergeCell ref="F89:G89"/>
    <mergeCell ref="H4:I5"/>
    <mergeCell ref="A1:I1"/>
    <mergeCell ref="A4:A6"/>
    <mergeCell ref="B4:B6"/>
    <mergeCell ref="C4:C6"/>
    <mergeCell ref="F4:G5"/>
    <mergeCell ref="D4:D6"/>
    <mergeCell ref="E4:E6"/>
  </mergeCells>
  <printOptions/>
  <pageMargins left="0.7874015748031497" right="0.7874015748031497" top="0" bottom="0.3937007874015748" header="0.5118110236220472" footer="0.1968503937007874"/>
  <pageSetup fitToHeight="2" horizontalDpi="600" verticalDpi="600" orientation="portrait" paperSize="9" scale="55" r:id="rId1"/>
  <rowBreaks count="1" manualBreakCount="1">
    <brk id="9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2023-07-19T06:54:49Z</cp:lastPrinted>
  <dcterms:created xsi:type="dcterms:W3CDTF">1999-07-22T08:06:56Z</dcterms:created>
  <dcterms:modified xsi:type="dcterms:W3CDTF">2023-07-24T11:10:19Z</dcterms:modified>
  <cp:category/>
  <cp:version/>
  <cp:contentType/>
  <cp:contentStatus/>
</cp:coreProperties>
</file>