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1355" windowHeight="8700" tabRatio="740"/>
  </bookViews>
  <sheets>
    <sheet name="Лист1" sheetId="5" r:id="rId1"/>
  </sheets>
  <definedNames>
    <definedName name="_xlnm.Print_Area" localSheetId="0">Лист1!$A$1:$G$64</definedName>
  </definedNames>
  <calcPr calcId="125725"/>
</workbook>
</file>

<file path=xl/calcChain.xml><?xml version="1.0" encoding="utf-8"?>
<calcChain xmlns="http://schemas.openxmlformats.org/spreadsheetml/2006/main">
  <c r="F16" i="5"/>
  <c r="F18"/>
  <c r="F12"/>
  <c r="F8"/>
  <c r="F19"/>
  <c r="F49"/>
  <c r="F38"/>
  <c r="F9"/>
  <c r="F44"/>
  <c r="F41"/>
  <c r="F40"/>
  <c r="F50"/>
  <c r="F20"/>
  <c r="F7"/>
  <c r="F61"/>
  <c r="F63"/>
  <c r="E60"/>
  <c r="E59"/>
  <c r="E26"/>
  <c r="E37" s="1"/>
  <c r="F56"/>
  <c r="F64" s="1"/>
</calcChain>
</file>

<file path=xl/sharedStrings.xml><?xml version="1.0" encoding="utf-8"?>
<sst xmlns="http://schemas.openxmlformats.org/spreadsheetml/2006/main" count="185" uniqueCount="105">
  <si>
    <t xml:space="preserve"> </t>
  </si>
  <si>
    <t>КЕКВ</t>
  </si>
  <si>
    <t>Назва КЕКВ</t>
  </si>
  <si>
    <t>Сума</t>
  </si>
  <si>
    <t>Назва видатків</t>
  </si>
  <si>
    <t>Всього</t>
  </si>
  <si>
    <t>Назва КПКВМБ</t>
  </si>
  <si>
    <t>2240</t>
  </si>
  <si>
    <t>КПК</t>
  </si>
  <si>
    <t>2210</t>
  </si>
  <si>
    <t>Предмети, матеріали</t>
  </si>
  <si>
    <t>2250</t>
  </si>
  <si>
    <t>грн</t>
  </si>
  <si>
    <t>Продукти харчування</t>
  </si>
  <si>
    <t>Загальний фонд</t>
  </si>
  <si>
    <t>ГРК</t>
  </si>
  <si>
    <t>Оплата послуг (крім комунальних)</t>
  </si>
  <si>
    <t>Відділ освіти міської ради</t>
  </si>
  <si>
    <t>1021</t>
  </si>
  <si>
    <t>Загальноосвітні школи</t>
  </si>
  <si>
    <t>2230</t>
  </si>
  <si>
    <t>1010</t>
  </si>
  <si>
    <t>Дошкільні навчальні заклади</t>
  </si>
  <si>
    <t>Видатки на відрядження</t>
  </si>
  <si>
    <t>економія коштів</t>
  </si>
  <si>
    <t>1141</t>
  </si>
  <si>
    <t>1070</t>
  </si>
  <si>
    <t>Надання позашкільної освіти</t>
  </si>
  <si>
    <t>2282</t>
  </si>
  <si>
    <t>2275</t>
  </si>
  <si>
    <t>Інші енергоносії</t>
  </si>
  <si>
    <t>2220</t>
  </si>
  <si>
    <t>3140</t>
  </si>
  <si>
    <t>Інші програми та заходи у сфері освіти</t>
  </si>
  <si>
    <t>Забезпечення діяльності інших закладів у сфері освіти</t>
  </si>
  <si>
    <t>1142</t>
  </si>
  <si>
    <t>Заробітна плата</t>
  </si>
  <si>
    <t>Нарахування на оплату праці</t>
  </si>
  <si>
    <t>0160</t>
  </si>
  <si>
    <t>Керівництво і управління</t>
  </si>
  <si>
    <t>Спеціальний фонд</t>
  </si>
  <si>
    <t>перерозподіл коштів для придбання комп'ютерної техніки</t>
  </si>
  <si>
    <t>2272</t>
  </si>
  <si>
    <t>2273</t>
  </si>
  <si>
    <t>Оплата електроенергії</t>
  </si>
  <si>
    <t>2800</t>
  </si>
  <si>
    <t xml:space="preserve">Інші видатки </t>
  </si>
  <si>
    <t>економія коштів (Програма)</t>
  </si>
  <si>
    <t>придбання двох комп'ютерів</t>
  </si>
  <si>
    <t>Капітальний ремонт інших обєктів</t>
  </si>
  <si>
    <t>КЗПО "Палац творчості дітей та юнацтва"</t>
  </si>
  <si>
    <t>придбання металопластикової конструкції для збільшення вхідного отвору для дітей-інвалідів - 12300, металеві поручні -1200, стільці в кабінет англійської мови 30 шт -36000</t>
  </si>
  <si>
    <t>КУ "ЦОЗО"</t>
  </si>
  <si>
    <t>придбання двох ноутбуків для проведення гуртків дистанційно (програма)</t>
  </si>
  <si>
    <t>Ліцей №1 -235375, Ліцей№ 5 - 120900,  Гімназія№ 4 -83055,  Ліцей№ 7- 142079, Ліцей№ 9 -157600,  Ліцей№11 -45410, Ліцей№ 15 - 104527, Ліцей№ 17 - 194520, Ліцей №19 - 260802,  КУ"ЦОЗО" -297193, ПМЛ - 78820 економія коштів</t>
  </si>
  <si>
    <t xml:space="preserve">проведення навчання з української та англійської мови:  Ліцей №19 - 26800, Ліцей №1- 26800, Ліцей№ 5 - 53600, ПМЛ - 53600, </t>
  </si>
  <si>
    <t>проведення навчання з української та англійської мови: Ліцей №19 канцтовари- 2000,  Ліцей №1- канцтовари -2000, Ліцей №5 канцтовари - 4000, ПМЛ канцтовари - 4000</t>
  </si>
  <si>
    <t>для придбання інтерактивної дошки -30000, ноутбук 30000 (Ліцей №9)</t>
  </si>
  <si>
    <t xml:space="preserve"> Ліцей №17   економія коштів</t>
  </si>
  <si>
    <t>КУ "Павлоградський ІРЦ"</t>
  </si>
  <si>
    <t>проведення поточного ремонту кабінету дефектолога</t>
  </si>
  <si>
    <t>облаштування кабінета дефектолога меблями</t>
  </si>
  <si>
    <t xml:space="preserve">Ліцей №1 поточний ремонт підлоги у спортивному залі -260000, буд.матеріали для кабінету інформатики- 150000, послуги з поточного ремонту пошкоджених вікон 290000; Ліцей №7 частковий ремонт покрівлі тиру -142079; Ліцей №11 проведення Інтернету -60000; Ліцей №15 : поточний ремонт по заміні пошкоджених вікон (після ракетного удару)  - 695000 (29 шт),  облаштування евакуаційного виходу 198000,  поточний ремонт та заміна електричних автоматів - 197000,  налаштування локальної мережі Інтернет - 165000, поточний ремонт частини підвального приміщення - 50000, поточний ремонт та техобслуговування мереж тепло, водопостачання та водовідведення 198000; Ліцей №17 проведення Інтернету в кабінети - 173267, поточний ремонт туалетів для осіб особливими освітніми потребами-180000;  КУ "ЦОЗО"  проведення та налагодження мережі Інтернету -245193 (Гімназія №2 -3000, Гімназія №3 - 22193, Гімназія №6 -154000, Гімназія № 8-35000, Початкова школа - 31000), послуги за підключення Інтернету - 17000,  послуги з оплати за користування Інтернетом -35000; заправка катріджів для закладів 28800; Початкова школа №14 заміна вікон (після ракетного удару) -190000 (6 вікон), Гімназія №2 поточний ремонт  пандуса-199730; Гімназія №20 бетонування підлоги в укритті- 160000; Гімназія №1 поточний ремонт опалення - 190000;  Гімназія № 4 послуги за  поточний ремонт вимощення  та цоколю-120000;  косіння трави НВК № 22 - 25000, демонтаж будівлі вуличної вбиральні Інтернатного відділення </t>
  </si>
  <si>
    <t xml:space="preserve">Забезпечення дідіяльності центрів професійного розвитку педагогічних працівників </t>
  </si>
  <si>
    <t>придбання персонального  комп'ютера</t>
  </si>
  <si>
    <t>ліцензування персонального  комп'ютера</t>
  </si>
  <si>
    <t>придбання вентиляції для найпростішого укриття ЗДО №53</t>
  </si>
  <si>
    <t>економія коштів, підвоз дітей (Програма)</t>
  </si>
  <si>
    <t>придбання ПММ для заправки генераторів (бензин 200л -10400, мастило 5л -980)</t>
  </si>
  <si>
    <t xml:space="preserve">Нарахування на заробітну плату </t>
  </si>
  <si>
    <t>Гімназія№ 4-50000,  Ліцей № 1-84000, Ліцей №5 - 115500, ПМЛ -50000,  Ліцей№ 15-100000, Ліцей №17- 70000, ЦОЗО - 800000 (економія коштів)</t>
  </si>
  <si>
    <t>Ліцей №1 -38000  Ліцей№ 7- 35550,  Ліцей№11 -38550, Ліцей №15 - 4695, Ліцей №17- 19679 , ЦОЗО -25000 (економія коштів)</t>
  </si>
  <si>
    <t>2271</t>
  </si>
  <si>
    <t xml:space="preserve">Оплата теплопостачання </t>
  </si>
  <si>
    <t>Ліцей № 1 -200000,   Ліцей№ 11- 300000,  Гімназія №4 -150000 ,   Ліцей № 9-150000, Ліцей №7- 150000,  ПМЛ-400000,    ЦОЗО-1500000 економія коштів</t>
  </si>
  <si>
    <t>2111</t>
  </si>
  <si>
    <t>2120</t>
  </si>
  <si>
    <t>КЗПО "ЦПР"</t>
  </si>
  <si>
    <t>Разом</t>
  </si>
  <si>
    <t>Окремі заходи по реалізації програм</t>
  </si>
  <si>
    <t>Оплата послуг</t>
  </si>
  <si>
    <t xml:space="preserve">Медикаменти </t>
  </si>
  <si>
    <t xml:space="preserve">Оплата послуг </t>
  </si>
  <si>
    <t xml:space="preserve">Оплата водопостачання </t>
  </si>
  <si>
    <t xml:space="preserve">Оплата інших енергоносіїв </t>
  </si>
  <si>
    <t xml:space="preserve">Оздоровлення та відпочинок дітей </t>
  </si>
  <si>
    <t xml:space="preserve">Придбання обладнання </t>
  </si>
  <si>
    <t>Ліцей №1- 112000,   Ліцей№ 17- 150000, Ліцей№ 19 -200000, Гімназія №4- 60000,   Ліцей №5-150000, Ліцей №7-50000, Ліцей №9- 50000,  ПМЛ- 50000,  Ліцей №11- 30000,  ЦОЗО - 800000  економія коштів</t>
  </si>
  <si>
    <t>Пропозиції  по перерозподілу видатків та виділенню додаткових коштів за пропозиціями відділу освіти Павлоградської міської ради</t>
  </si>
  <si>
    <t xml:space="preserve"> придбання одного комп'ютера</t>
  </si>
  <si>
    <t>капітальний ремонт по заміні вікон на металопластикові (усунення наслідків ракетного удару)  ЗДО №47 - 5760600</t>
  </si>
  <si>
    <t>капітальний ремонт частини підвального приміщення, пристосоване як найпростіше укриття: Ліцей №1 -3 600 000,  Ліцей №7 -200 000, Ліцей №15 - 250 000 (150 000-співфінансування); капітальний ремонт по заміні вікон на металопластикові ( усунення наслідків ракетного удару): Ліцей №11- 5 000 000</t>
  </si>
  <si>
    <t xml:space="preserve"> Ліцей № 1-10000,  ПМЛ -5000,  Ліцей№ 15-38280, ЦОЗО -100000 (економія коштів)</t>
  </si>
  <si>
    <t>проведення навчання з української та англійської мови: Ліцей №19 -5896, Ліцей №1- 5896, Ліцей №5 - 11792, ПМЛ - 11792</t>
  </si>
  <si>
    <t>Ліцей № 1 -15000,   Ліцей№ 17- 30000,  Гімназія №4 -10000 , Ліцей №5-30000,  Ліцей № 9-50000, Ліцей №7 20000,  ПМЛ-25000,  Ліцей №15- 40000,  Ліцей № 19- 30000, ЦОЗО-50000 економія коштів</t>
  </si>
  <si>
    <t>поточний ремонт по заміні пошкоджених  вікон (після ракетного удару) 830000 в т.ч : ЗДО № 2,15,30 - 570000 (18 вікон.); ЗДО №6 - 100000 (3 вікна); ЗДО №8,11 - 160000 (6 вікон); поточний ремонт вентиляції в укритті ЗДО № 53 - 190000; ДНЗ № 21,33,52 - виготовлення планів БТІ на закриті заклади - 90000 ; поточний ремонт системи опалення 210000 (ЗДО №7,11,16,28,30,53,60 по 30000), косіння трави -75000 (ДНЗ№ 21,33,51), поточний ремонт по утепленню вікон: ЗДО №3-317285, Гімназія №6-447062</t>
  </si>
  <si>
    <t>економія коштів рушники паперові, миючі засоби,сипучі матеріали, господарські товари)</t>
  </si>
  <si>
    <t>Ліцей №15, ЦОЗО (придбання обладнання для медичних пунктів)  економія коштів</t>
  </si>
  <si>
    <t>економія коштів ( ліцензування медичних кабінетів-130000, поточний ремонт покрівлі ЗДО №3-250000 )</t>
  </si>
  <si>
    <t>Ліцей № 9 -40000, КУ  ЦОЗО - 514347 (поточний ремонт покрівлі НВК №2)  економія коштів</t>
  </si>
  <si>
    <t>Ліцей №19  камери -58816  (8шт), два відеореєстратори -37100, антивандальний бокс -8000, жорсткий диск -7435;  Ліцей №7 придбання роутерів - 30000, радіатори опалення -27300;  Ліцей №17 - придбання вебкамер з мікрофонами, колонки -75000, два ноутбуки -39800, перила поручні-7500, будівельні матеріали для встановлення кабінок в туалеті -35000; Ліцей №9 принтера- 15000, Гімназія №4 - 35000 придбання фарби для підвального приміщення)</t>
  </si>
  <si>
    <t>Ліцей№ 1 -9625,  Ліцей№ 7- 15000, Ліцей№11 -11450, Ліцей№ 15 - 37480, Ліцей №17- 5038, Ліцей№ 19 - 3351,  Ліцей №5 15000, ЦОЗО -70000 , Гімназія №4-9273  економія коштів</t>
  </si>
  <si>
    <t xml:space="preserve"> Ліцей№ 7-10000, Гімназія №4-4500    економія коштів</t>
  </si>
  <si>
    <t>Ліцей №11- 10000,   Ліцей№ 7- 6000, Ліцей №17 - 8000, Гімназія №4-21227  економія коштів</t>
  </si>
  <si>
    <t>поточний ремонт по заміні 6-ти пошкоджених вікон (після ракетного удару)-190000, придбання ліцензійних ключів - 16000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</si>
</sst>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sz val="18"/>
      <name val="Arial Cyr"/>
      <charset val="204"/>
    </font>
    <font>
      <b/>
      <i/>
      <sz val="18"/>
      <name val="Times New Roman"/>
      <family val="1"/>
      <charset val="204"/>
    </font>
    <font>
      <sz val="20"/>
      <name val="Arial Cyr"/>
      <charset val="204"/>
    </font>
    <font>
      <sz val="19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8"/>
      <name val="Arial Cyr"/>
      <charset val="204"/>
    </font>
    <font>
      <sz val="19"/>
      <color indexed="63"/>
      <name val="Times New Roman"/>
      <family val="1"/>
      <charset val="204"/>
    </font>
    <font>
      <sz val="19"/>
      <name val="Arial Cyr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7" fillId="0" borderId="0" xfId="0" applyFont="1"/>
    <xf numFmtId="0" fontId="8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 vertical="center" wrapText="1"/>
    </xf>
    <xf numFmtId="0" fontId="9" fillId="0" borderId="0" xfId="0" applyFont="1"/>
    <xf numFmtId="0" fontId="10" fillId="0" borderId="1" xfId="0" applyFont="1" applyFill="1" applyBorder="1" applyAlignment="1">
      <alignment vertical="center" wrapText="1"/>
    </xf>
    <xf numFmtId="0" fontId="5" fillId="2" borderId="0" xfId="0" applyFont="1" applyFill="1" applyAlignment="1">
      <alignment horizontal="right" vertical="center" wrapText="1"/>
    </xf>
    <xf numFmtId="3" fontId="10" fillId="0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/>
    </xf>
    <xf numFmtId="0" fontId="13" fillId="0" borderId="0" xfId="0" applyFont="1" applyAlignment="1">
      <alignment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0" fillId="0" borderId="4" xfId="0" applyFont="1" applyBorder="1" applyAlignment="1">
      <alignment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vertical="center" wrapText="1"/>
    </xf>
    <xf numFmtId="0" fontId="13" fillId="2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left" vertical="center" wrapText="1"/>
    </xf>
    <xf numFmtId="3" fontId="4" fillId="0" borderId="0" xfId="0" applyNumberFormat="1" applyFont="1" applyFill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3" fillId="2" borderId="0" xfId="0" applyFont="1" applyFill="1" applyAlignment="1">
      <alignment horizontal="justify" vertical="center" wrapText="1"/>
    </xf>
    <xf numFmtId="0" fontId="13" fillId="2" borderId="3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5"/>
  <sheetViews>
    <sheetView tabSelected="1" view="pageBreakPreview" topLeftCell="A13" zoomScale="73" zoomScaleNormal="90" zoomScaleSheetLayoutView="73" workbookViewId="0">
      <selection activeCell="M6" sqref="M6"/>
    </sheetView>
  </sheetViews>
  <sheetFormatPr defaultRowHeight="23.25"/>
  <cols>
    <col min="1" max="1" width="25.42578125" style="1" customWidth="1"/>
    <col min="2" max="2" width="10.28515625" style="2" customWidth="1"/>
    <col min="3" max="3" width="27" style="2" customWidth="1"/>
    <col min="4" max="4" width="13.28515625" style="2" customWidth="1"/>
    <col min="5" max="5" width="31" style="2" customWidth="1"/>
    <col min="6" max="6" width="19.7109375" style="33" customWidth="1"/>
    <col min="7" max="7" width="107.140625" style="2" customWidth="1"/>
    <col min="8" max="11" width="9.140625" style="3"/>
    <col min="12" max="12" width="12.28515625" style="3" bestFit="1" customWidth="1"/>
    <col min="13" max="16384" width="9.140625" style="3"/>
  </cols>
  <sheetData>
    <row r="1" spans="1:7" ht="25.5">
      <c r="G1" s="6">
        <v>4</v>
      </c>
    </row>
    <row r="2" spans="1:7" ht="32.25" customHeight="1">
      <c r="A2" s="76" t="s">
        <v>88</v>
      </c>
      <c r="B2" s="76"/>
      <c r="C2" s="76"/>
      <c r="D2" s="76"/>
      <c r="E2" s="76"/>
      <c r="F2" s="76"/>
      <c r="G2" s="76"/>
    </row>
    <row r="3" spans="1:7" ht="23.25" customHeight="1">
      <c r="A3" s="4"/>
      <c r="B3" s="77" t="s">
        <v>0</v>
      </c>
      <c r="C3" s="77"/>
      <c r="D3" s="77"/>
      <c r="E3" s="77"/>
      <c r="F3" s="77"/>
      <c r="G3" s="9" t="s">
        <v>12</v>
      </c>
    </row>
    <row r="4" spans="1:7" ht="55.5" customHeight="1">
      <c r="A4" s="5" t="s">
        <v>15</v>
      </c>
      <c r="B4" s="5" t="s">
        <v>8</v>
      </c>
      <c r="C4" s="5" t="s">
        <v>6</v>
      </c>
      <c r="D4" s="5" t="s">
        <v>1</v>
      </c>
      <c r="E4" s="5" t="s">
        <v>2</v>
      </c>
      <c r="F4" s="34" t="s">
        <v>3</v>
      </c>
      <c r="G4" s="5" t="s">
        <v>4</v>
      </c>
    </row>
    <row r="5" spans="1:7" ht="25.5">
      <c r="A5" s="78" t="s">
        <v>14</v>
      </c>
      <c r="B5" s="78"/>
      <c r="C5" s="78"/>
      <c r="D5" s="78"/>
      <c r="E5" s="78"/>
      <c r="F5" s="78"/>
      <c r="G5" s="78"/>
    </row>
    <row r="6" spans="1:7" ht="72">
      <c r="A6" s="58" t="s">
        <v>17</v>
      </c>
      <c r="B6" s="64" t="s">
        <v>18</v>
      </c>
      <c r="C6" s="59" t="s">
        <v>19</v>
      </c>
      <c r="D6" s="15">
        <v>2111</v>
      </c>
      <c r="E6" s="19" t="s">
        <v>36</v>
      </c>
      <c r="F6" s="15">
        <v>-1269500</v>
      </c>
      <c r="G6" s="16" t="s">
        <v>70</v>
      </c>
    </row>
    <row r="7" spans="1:7" ht="48">
      <c r="A7" s="59"/>
      <c r="B7" s="81"/>
      <c r="C7" s="59"/>
      <c r="D7" s="15">
        <v>2120</v>
      </c>
      <c r="E7" s="45" t="s">
        <v>69</v>
      </c>
      <c r="F7" s="15">
        <f>-53280-100000</f>
        <v>-153280</v>
      </c>
      <c r="G7" s="16" t="s">
        <v>92</v>
      </c>
    </row>
    <row r="8" spans="1:7" ht="180" customHeight="1">
      <c r="A8" s="59"/>
      <c r="B8" s="81"/>
      <c r="C8" s="59"/>
      <c r="D8" s="15">
        <v>2210</v>
      </c>
      <c r="E8" s="16" t="s">
        <v>10</v>
      </c>
      <c r="F8" s="15">
        <f>389501-12000-36550+35000</f>
        <v>375951</v>
      </c>
      <c r="G8" s="56" t="s">
        <v>100</v>
      </c>
    </row>
    <row r="9" spans="1:7" ht="48">
      <c r="A9" s="59"/>
      <c r="B9" s="81"/>
      <c r="C9" s="59"/>
      <c r="D9" s="21" t="s">
        <v>9</v>
      </c>
      <c r="E9" s="16" t="s">
        <v>10</v>
      </c>
      <c r="F9" s="46">
        <f>-18298-50000</f>
        <v>-68298</v>
      </c>
      <c r="G9" s="8" t="s">
        <v>97</v>
      </c>
    </row>
    <row r="10" spans="1:7" ht="48">
      <c r="A10" s="59"/>
      <c r="B10" s="81"/>
      <c r="C10" s="59"/>
      <c r="D10" s="21" t="s">
        <v>31</v>
      </c>
      <c r="E10" s="49" t="s">
        <v>81</v>
      </c>
      <c r="F10" s="46">
        <v>-161474</v>
      </c>
      <c r="G10" s="16" t="s">
        <v>71</v>
      </c>
    </row>
    <row r="11" spans="1:7" ht="96">
      <c r="A11" s="59"/>
      <c r="B11" s="81"/>
      <c r="C11" s="59"/>
      <c r="D11" s="21" t="s">
        <v>20</v>
      </c>
      <c r="E11" s="16" t="s">
        <v>13</v>
      </c>
      <c r="F11" s="46">
        <v>-1720281</v>
      </c>
      <c r="G11" s="16" t="s">
        <v>54</v>
      </c>
    </row>
    <row r="12" spans="1:7" ht="72">
      <c r="A12" s="59"/>
      <c r="B12" s="81"/>
      <c r="C12" s="59"/>
      <c r="D12" s="21" t="s">
        <v>11</v>
      </c>
      <c r="E12" s="16" t="s">
        <v>23</v>
      </c>
      <c r="F12" s="46">
        <f>-166944-9273</f>
        <v>-176217</v>
      </c>
      <c r="G12" s="16" t="s">
        <v>101</v>
      </c>
    </row>
    <row r="13" spans="1:7" ht="72">
      <c r="A13" s="59"/>
      <c r="B13" s="81"/>
      <c r="C13" s="59"/>
      <c r="D13" s="21" t="s">
        <v>72</v>
      </c>
      <c r="E13" s="16" t="s">
        <v>73</v>
      </c>
      <c r="F13" s="46">
        <v>-2850000</v>
      </c>
      <c r="G13" s="16" t="s">
        <v>74</v>
      </c>
    </row>
    <row r="14" spans="1:7" ht="87.75" customHeight="1">
      <c r="A14" s="59"/>
      <c r="B14" s="81"/>
      <c r="C14" s="59"/>
      <c r="D14" s="21" t="s">
        <v>42</v>
      </c>
      <c r="E14" s="16" t="s">
        <v>83</v>
      </c>
      <c r="F14" s="46">
        <v>-300000</v>
      </c>
      <c r="G14" s="16" t="s">
        <v>94</v>
      </c>
    </row>
    <row r="15" spans="1:7" ht="96">
      <c r="A15" s="59"/>
      <c r="B15" s="81"/>
      <c r="C15" s="59"/>
      <c r="D15" s="21" t="s">
        <v>43</v>
      </c>
      <c r="E15" s="16" t="s">
        <v>44</v>
      </c>
      <c r="F15" s="46">
        <v>-1652000</v>
      </c>
      <c r="G15" s="16" t="s">
        <v>87</v>
      </c>
    </row>
    <row r="16" spans="1:7" ht="48">
      <c r="A16" s="59"/>
      <c r="B16" s="81"/>
      <c r="C16" s="59"/>
      <c r="D16" s="21" t="s">
        <v>29</v>
      </c>
      <c r="E16" s="16" t="s">
        <v>30</v>
      </c>
      <c r="F16" s="46">
        <f>-24000-21227</f>
        <v>-45227</v>
      </c>
      <c r="G16" s="16" t="s">
        <v>103</v>
      </c>
    </row>
    <row r="17" spans="1:7" ht="63.75" customHeight="1">
      <c r="A17" s="59"/>
      <c r="B17" s="81"/>
      <c r="C17" s="59"/>
      <c r="D17" s="21" t="s">
        <v>28</v>
      </c>
      <c r="E17" s="32" t="s">
        <v>79</v>
      </c>
      <c r="F17" s="46">
        <v>-4500</v>
      </c>
      <c r="G17" s="16" t="s">
        <v>58</v>
      </c>
    </row>
    <row r="18" spans="1:7" ht="24">
      <c r="A18" s="59"/>
      <c r="B18" s="81"/>
      <c r="C18" s="59"/>
      <c r="D18" s="18" t="s">
        <v>45</v>
      </c>
      <c r="E18" s="22" t="s">
        <v>46</v>
      </c>
      <c r="F18" s="47">
        <f>-10000-4500</f>
        <v>-14500</v>
      </c>
      <c r="G18" s="16" t="s">
        <v>102</v>
      </c>
    </row>
    <row r="19" spans="1:7" ht="48">
      <c r="A19" s="59"/>
      <c r="B19" s="81"/>
      <c r="C19" s="59"/>
      <c r="D19" s="18" t="s">
        <v>7</v>
      </c>
      <c r="E19" s="23" t="s">
        <v>80</v>
      </c>
      <c r="F19" s="47">
        <f>-40000-514347</f>
        <v>-554347</v>
      </c>
      <c r="G19" s="54" t="s">
        <v>99</v>
      </c>
    </row>
    <row r="20" spans="1:7">
      <c r="A20" s="59" t="s">
        <v>17</v>
      </c>
      <c r="B20" s="81"/>
      <c r="C20" s="59"/>
      <c r="D20" s="64" t="s">
        <v>7</v>
      </c>
      <c r="E20" s="58" t="s">
        <v>82</v>
      </c>
      <c r="F20" s="85">
        <f>3944069+25000</f>
        <v>3969069</v>
      </c>
      <c r="G20" s="79" t="s">
        <v>62</v>
      </c>
    </row>
    <row r="21" spans="1:7" ht="394.5" customHeight="1">
      <c r="A21" s="59"/>
      <c r="B21" s="90"/>
      <c r="C21" s="25"/>
      <c r="D21" s="72"/>
      <c r="E21" s="75"/>
      <c r="F21" s="86"/>
      <c r="G21" s="80"/>
    </row>
    <row r="22" spans="1:7" ht="48">
      <c r="A22" s="59"/>
      <c r="B22" s="71">
        <v>1151</v>
      </c>
      <c r="C22" s="87" t="s">
        <v>59</v>
      </c>
      <c r="D22" s="42">
        <v>2210</v>
      </c>
      <c r="E22" s="16" t="s">
        <v>10</v>
      </c>
      <c r="F22" s="41">
        <v>3000</v>
      </c>
      <c r="G22" s="26" t="s">
        <v>61</v>
      </c>
    </row>
    <row r="23" spans="1:7" ht="24">
      <c r="A23" s="59"/>
      <c r="B23" s="84"/>
      <c r="C23" s="88"/>
      <c r="D23" s="42">
        <v>2220</v>
      </c>
      <c r="E23" s="40" t="s">
        <v>81</v>
      </c>
      <c r="F23" s="41">
        <v>-12200</v>
      </c>
      <c r="G23" s="26" t="s">
        <v>24</v>
      </c>
    </row>
    <row r="24" spans="1:7" ht="24">
      <c r="A24" s="59"/>
      <c r="B24" s="84"/>
      <c r="C24" s="88"/>
      <c r="D24" s="42">
        <v>2240</v>
      </c>
      <c r="E24" s="40" t="s">
        <v>82</v>
      </c>
      <c r="F24" s="41">
        <v>23340</v>
      </c>
      <c r="G24" s="26" t="s">
        <v>60</v>
      </c>
    </row>
    <row r="25" spans="1:7" ht="48">
      <c r="A25" s="59"/>
      <c r="B25" s="84"/>
      <c r="C25" s="88"/>
      <c r="D25" s="42">
        <v>2250</v>
      </c>
      <c r="E25" s="40" t="s">
        <v>23</v>
      </c>
      <c r="F25" s="41">
        <v>-10440</v>
      </c>
      <c r="G25" s="26" t="s">
        <v>24</v>
      </c>
    </row>
    <row r="26" spans="1:7" ht="60.75" customHeight="1">
      <c r="A26" s="59"/>
      <c r="B26" s="84"/>
      <c r="C26" s="88"/>
      <c r="D26" s="42">
        <v>2282</v>
      </c>
      <c r="E26" s="40" t="str">
        <f>E17</f>
        <v>Окремі заходи по реалізації програм</v>
      </c>
      <c r="F26" s="41">
        <v>-3000</v>
      </c>
      <c r="G26" s="26" t="s">
        <v>24</v>
      </c>
    </row>
    <row r="27" spans="1:7" ht="24">
      <c r="A27" s="59"/>
      <c r="B27" s="72"/>
      <c r="C27" s="89"/>
      <c r="D27" s="42">
        <v>2800</v>
      </c>
      <c r="E27" s="40" t="s">
        <v>46</v>
      </c>
      <c r="F27" s="41">
        <v>-700</v>
      </c>
      <c r="G27" s="26" t="s">
        <v>24</v>
      </c>
    </row>
    <row r="28" spans="1:7" ht="48">
      <c r="A28" s="59"/>
      <c r="B28" s="64" t="s">
        <v>26</v>
      </c>
      <c r="C28" s="58" t="s">
        <v>27</v>
      </c>
      <c r="D28" s="21" t="s">
        <v>9</v>
      </c>
      <c r="E28" s="16" t="s">
        <v>10</v>
      </c>
      <c r="F28" s="36">
        <v>19800</v>
      </c>
      <c r="G28" s="53" t="s">
        <v>89</v>
      </c>
    </row>
    <row r="29" spans="1:7" ht="59.25" customHeight="1">
      <c r="A29" s="59"/>
      <c r="B29" s="81"/>
      <c r="C29" s="59"/>
      <c r="D29" s="21" t="s">
        <v>7</v>
      </c>
      <c r="E29" s="56" t="s">
        <v>16</v>
      </c>
      <c r="F29" s="36">
        <v>-19800</v>
      </c>
      <c r="G29" s="26" t="s">
        <v>24</v>
      </c>
    </row>
    <row r="30" spans="1:7" ht="72">
      <c r="A30" s="59"/>
      <c r="B30" s="81"/>
      <c r="C30" s="58" t="s">
        <v>50</v>
      </c>
      <c r="D30" s="21" t="s">
        <v>9</v>
      </c>
      <c r="E30" s="16" t="s">
        <v>10</v>
      </c>
      <c r="F30" s="36">
        <v>49500</v>
      </c>
      <c r="G30" s="25" t="s">
        <v>51</v>
      </c>
    </row>
    <row r="31" spans="1:7" ht="48">
      <c r="A31" s="59"/>
      <c r="B31" s="81"/>
      <c r="C31" s="75"/>
      <c r="D31" s="21" t="s">
        <v>29</v>
      </c>
      <c r="E31" s="26" t="s">
        <v>84</v>
      </c>
      <c r="F31" s="36">
        <v>11380</v>
      </c>
      <c r="G31" s="25" t="s">
        <v>68</v>
      </c>
    </row>
    <row r="32" spans="1:7" ht="48">
      <c r="A32" s="59"/>
      <c r="B32" s="82"/>
      <c r="C32" s="58" t="s">
        <v>77</v>
      </c>
      <c r="D32" s="21" t="s">
        <v>72</v>
      </c>
      <c r="E32" s="16" t="s">
        <v>73</v>
      </c>
      <c r="F32" s="36">
        <v>-150000</v>
      </c>
      <c r="G32" s="26" t="s">
        <v>24</v>
      </c>
    </row>
    <row r="33" spans="1:7" ht="48">
      <c r="A33" s="59"/>
      <c r="B33" s="83"/>
      <c r="C33" s="75"/>
      <c r="D33" s="21" t="s">
        <v>43</v>
      </c>
      <c r="E33" s="16" t="s">
        <v>44</v>
      </c>
      <c r="F33" s="36">
        <v>-10000</v>
      </c>
      <c r="G33" s="26" t="s">
        <v>24</v>
      </c>
    </row>
    <row r="34" spans="1:7" ht="48" customHeight="1">
      <c r="A34" s="59"/>
      <c r="B34" s="64" t="s">
        <v>35</v>
      </c>
      <c r="C34" s="58" t="s">
        <v>33</v>
      </c>
      <c r="D34" s="15">
        <v>2111</v>
      </c>
      <c r="E34" s="19" t="s">
        <v>36</v>
      </c>
      <c r="F34" s="35">
        <v>160800</v>
      </c>
      <c r="G34" s="16" t="s">
        <v>55</v>
      </c>
    </row>
    <row r="35" spans="1:7" ht="48">
      <c r="A35" s="59"/>
      <c r="B35" s="81"/>
      <c r="C35" s="59"/>
      <c r="D35" s="15">
        <v>2120</v>
      </c>
      <c r="E35" s="20" t="s">
        <v>37</v>
      </c>
      <c r="F35" s="35">
        <v>35376</v>
      </c>
      <c r="G35" s="16" t="s">
        <v>93</v>
      </c>
    </row>
    <row r="36" spans="1:7" ht="72">
      <c r="A36" s="59"/>
      <c r="B36" s="81"/>
      <c r="C36" s="59"/>
      <c r="D36" s="21" t="s">
        <v>9</v>
      </c>
      <c r="E36" s="26" t="s">
        <v>10</v>
      </c>
      <c r="F36" s="36">
        <v>12000</v>
      </c>
      <c r="G36" s="25" t="s">
        <v>56</v>
      </c>
    </row>
    <row r="37" spans="1:7" ht="58.5" customHeight="1">
      <c r="A37" s="59"/>
      <c r="B37" s="82"/>
      <c r="C37" s="60"/>
      <c r="D37" s="21" t="s">
        <v>28</v>
      </c>
      <c r="E37" s="50" t="str">
        <f>E26</f>
        <v>Окремі заходи по реалізації програм</v>
      </c>
      <c r="F37" s="36">
        <v>-36280</v>
      </c>
      <c r="G37" s="8" t="s">
        <v>47</v>
      </c>
    </row>
    <row r="38" spans="1:7" ht="72">
      <c r="A38" s="59"/>
      <c r="B38" s="83"/>
      <c r="C38" s="61"/>
      <c r="D38" s="21" t="s">
        <v>7</v>
      </c>
      <c r="E38" s="16" t="s">
        <v>16</v>
      </c>
      <c r="F38" s="36">
        <f>-530730-100000-127098</f>
        <v>-757828</v>
      </c>
      <c r="G38" s="8" t="s">
        <v>67</v>
      </c>
    </row>
    <row r="39" spans="1:7" ht="48">
      <c r="A39" s="59"/>
      <c r="B39" s="64" t="s">
        <v>21</v>
      </c>
      <c r="C39" s="58" t="s">
        <v>22</v>
      </c>
      <c r="D39" s="21" t="s">
        <v>20</v>
      </c>
      <c r="E39" s="16" t="s">
        <v>13</v>
      </c>
      <c r="F39" s="36">
        <v>-1667773</v>
      </c>
      <c r="G39" s="8" t="s">
        <v>24</v>
      </c>
    </row>
    <row r="40" spans="1:7" ht="24">
      <c r="A40" s="59"/>
      <c r="B40" s="81"/>
      <c r="C40" s="59"/>
      <c r="D40" s="21" t="s">
        <v>75</v>
      </c>
      <c r="E40" s="19" t="s">
        <v>36</v>
      </c>
      <c r="F40" s="36">
        <f>-1860000-2765429</f>
        <v>-4625429</v>
      </c>
      <c r="G40" s="8" t="s">
        <v>24</v>
      </c>
    </row>
    <row r="41" spans="1:7" ht="48">
      <c r="A41" s="59"/>
      <c r="B41" s="81"/>
      <c r="C41" s="59"/>
      <c r="D41" s="21" t="s">
        <v>76</v>
      </c>
      <c r="E41" s="20" t="s">
        <v>37</v>
      </c>
      <c r="F41" s="36">
        <f>-400000-586395</f>
        <v>-986395</v>
      </c>
      <c r="G41" s="8" t="s">
        <v>24</v>
      </c>
    </row>
    <row r="42" spans="1:7" ht="48">
      <c r="A42" s="59"/>
      <c r="B42" s="81"/>
      <c r="C42" s="59"/>
      <c r="D42" s="21" t="s">
        <v>9</v>
      </c>
      <c r="E42" s="16" t="s">
        <v>10</v>
      </c>
      <c r="F42" s="36">
        <v>100000</v>
      </c>
      <c r="G42" s="8" t="s">
        <v>66</v>
      </c>
    </row>
    <row r="43" spans="1:7" ht="48">
      <c r="A43" s="59"/>
      <c r="B43" s="81"/>
      <c r="C43" s="59"/>
      <c r="D43" s="21" t="s">
        <v>9</v>
      </c>
      <c r="E43" s="16" t="s">
        <v>10</v>
      </c>
      <c r="F43" s="36">
        <v>-267902</v>
      </c>
      <c r="G43" s="8" t="s">
        <v>96</v>
      </c>
    </row>
    <row r="44" spans="1:7" ht="24">
      <c r="A44" s="59"/>
      <c r="B44" s="81"/>
      <c r="C44" s="59"/>
      <c r="D44" s="21" t="s">
        <v>31</v>
      </c>
      <c r="E44" s="40" t="s">
        <v>81</v>
      </c>
      <c r="F44" s="36">
        <f>-50000-20000</f>
        <v>-70000</v>
      </c>
      <c r="G44" s="8" t="s">
        <v>24</v>
      </c>
    </row>
    <row r="45" spans="1:7" ht="48">
      <c r="A45" s="59"/>
      <c r="B45" s="81"/>
      <c r="C45" s="59"/>
      <c r="D45" s="21" t="s">
        <v>11</v>
      </c>
      <c r="E45" s="16" t="s">
        <v>23</v>
      </c>
      <c r="F45" s="36">
        <v>-50000</v>
      </c>
      <c r="G45" s="8" t="s">
        <v>24</v>
      </c>
    </row>
    <row r="46" spans="1:7" ht="48">
      <c r="A46" s="59"/>
      <c r="B46" s="81"/>
      <c r="C46" s="59"/>
      <c r="D46" s="21" t="s">
        <v>72</v>
      </c>
      <c r="E46" s="16" t="s">
        <v>73</v>
      </c>
      <c r="F46" s="36">
        <v>-1500000</v>
      </c>
      <c r="G46" s="8" t="s">
        <v>24</v>
      </c>
    </row>
    <row r="47" spans="1:7" ht="48">
      <c r="A47" s="59"/>
      <c r="B47" s="81"/>
      <c r="C47" s="59"/>
      <c r="D47" s="21" t="s">
        <v>42</v>
      </c>
      <c r="E47" s="16" t="s">
        <v>83</v>
      </c>
      <c r="F47" s="36">
        <v>-400000</v>
      </c>
      <c r="G47" s="8" t="s">
        <v>24</v>
      </c>
    </row>
    <row r="48" spans="1:7" ht="48">
      <c r="A48" s="59"/>
      <c r="B48" s="81"/>
      <c r="C48" s="59"/>
      <c r="D48" s="21" t="s">
        <v>43</v>
      </c>
      <c r="E48" s="16" t="s">
        <v>44</v>
      </c>
      <c r="F48" s="36">
        <v>-1500000</v>
      </c>
      <c r="G48" s="8" t="s">
        <v>24</v>
      </c>
    </row>
    <row r="49" spans="1:7" ht="72">
      <c r="A49" s="55"/>
      <c r="B49" s="81"/>
      <c r="C49" s="59"/>
      <c r="D49" s="21" t="s">
        <v>7</v>
      </c>
      <c r="E49" s="16" t="s">
        <v>16</v>
      </c>
      <c r="F49" s="36">
        <f>-130000-250000</f>
        <v>-380000</v>
      </c>
      <c r="G49" s="8" t="s">
        <v>98</v>
      </c>
    </row>
    <row r="50" spans="1:7" ht="195" customHeight="1">
      <c r="A50" s="31"/>
      <c r="B50" s="90"/>
      <c r="C50" s="75"/>
      <c r="D50" s="21" t="s">
        <v>7</v>
      </c>
      <c r="E50" s="16" t="s">
        <v>16</v>
      </c>
      <c r="F50" s="36">
        <f>1320000+75000+317285+447062</f>
        <v>2159347</v>
      </c>
      <c r="G50" s="57" t="s">
        <v>95</v>
      </c>
    </row>
    <row r="51" spans="1:7" ht="48">
      <c r="A51" s="59" t="s">
        <v>17</v>
      </c>
      <c r="B51" s="64" t="s">
        <v>25</v>
      </c>
      <c r="C51" s="69" t="s">
        <v>34</v>
      </c>
      <c r="D51" s="21" t="s">
        <v>9</v>
      </c>
      <c r="E51" s="16" t="s">
        <v>10</v>
      </c>
      <c r="F51" s="36">
        <v>45000</v>
      </c>
      <c r="G51" s="8" t="s">
        <v>48</v>
      </c>
    </row>
    <row r="52" spans="1:7" ht="72">
      <c r="A52" s="59"/>
      <c r="B52" s="65"/>
      <c r="C52" s="70"/>
      <c r="D52" s="21" t="s">
        <v>7</v>
      </c>
      <c r="E52" s="16" t="s">
        <v>16</v>
      </c>
      <c r="F52" s="36">
        <v>206000</v>
      </c>
      <c r="G52" s="10" t="s">
        <v>104</v>
      </c>
    </row>
    <row r="53" spans="1:7" ht="48">
      <c r="A53" s="59"/>
      <c r="B53" s="71">
        <v>1160</v>
      </c>
      <c r="C53" s="69" t="s">
        <v>63</v>
      </c>
      <c r="D53" s="21" t="s">
        <v>9</v>
      </c>
      <c r="E53" s="16" t="s">
        <v>10</v>
      </c>
      <c r="F53" s="36">
        <v>20000</v>
      </c>
      <c r="G53" s="8" t="s">
        <v>64</v>
      </c>
    </row>
    <row r="54" spans="1:7" ht="120" customHeight="1">
      <c r="A54" s="59"/>
      <c r="B54" s="72"/>
      <c r="C54" s="73"/>
      <c r="D54" s="21" t="s">
        <v>7</v>
      </c>
      <c r="E54" s="16" t="s">
        <v>16</v>
      </c>
      <c r="F54" s="36">
        <v>8000</v>
      </c>
      <c r="G54" s="8" t="s">
        <v>65</v>
      </c>
    </row>
    <row r="55" spans="1:7" ht="78.75" customHeight="1">
      <c r="A55" s="75"/>
      <c r="B55" s="21" t="s">
        <v>32</v>
      </c>
      <c r="C55" s="27" t="s">
        <v>85</v>
      </c>
      <c r="D55" s="21" t="s">
        <v>20</v>
      </c>
      <c r="E55" s="16" t="s">
        <v>13</v>
      </c>
      <c r="F55" s="36">
        <v>-699790</v>
      </c>
      <c r="G55" s="8" t="s">
        <v>47</v>
      </c>
    </row>
    <row r="56" spans="1:7" s="14" customFormat="1">
      <c r="A56" s="52"/>
      <c r="B56" s="52"/>
      <c r="C56" s="52"/>
      <c r="D56" s="28"/>
      <c r="E56" s="29" t="s">
        <v>5</v>
      </c>
      <c r="F56" s="37">
        <f>SUM(F6:F55)</f>
        <v>-14918598</v>
      </c>
      <c r="G56" s="17"/>
    </row>
    <row r="57" spans="1:7">
      <c r="A57" s="74" t="s">
        <v>40</v>
      </c>
      <c r="B57" s="74"/>
      <c r="C57" s="74"/>
      <c r="D57" s="74"/>
      <c r="E57" s="74"/>
      <c r="F57" s="74"/>
      <c r="G57" s="74"/>
    </row>
    <row r="58" spans="1:7" ht="48">
      <c r="A58" s="62" t="s">
        <v>17</v>
      </c>
      <c r="B58" s="30" t="s">
        <v>38</v>
      </c>
      <c r="C58" s="24" t="s">
        <v>39</v>
      </c>
      <c r="D58" s="15">
        <v>3110</v>
      </c>
      <c r="E58" s="8" t="s">
        <v>86</v>
      </c>
      <c r="F58" s="36">
        <v>-12002</v>
      </c>
      <c r="G58" s="8" t="s">
        <v>41</v>
      </c>
    </row>
    <row r="59" spans="1:7" ht="48">
      <c r="A59" s="62"/>
      <c r="B59" s="30" t="s">
        <v>26</v>
      </c>
      <c r="C59" s="31" t="s">
        <v>52</v>
      </c>
      <c r="D59" s="15">
        <v>3110</v>
      </c>
      <c r="E59" s="8" t="str">
        <f>E58</f>
        <v xml:space="preserve">Придбання обладнання </v>
      </c>
      <c r="F59" s="36">
        <v>60000</v>
      </c>
      <c r="G59" s="8" t="s">
        <v>53</v>
      </c>
    </row>
    <row r="60" spans="1:7" ht="48">
      <c r="A60" s="63"/>
      <c r="B60" s="66" t="s">
        <v>18</v>
      </c>
      <c r="C60" s="67" t="s">
        <v>19</v>
      </c>
      <c r="D60" s="15">
        <v>3110</v>
      </c>
      <c r="E60" s="8" t="str">
        <f>E58</f>
        <v xml:space="preserve">Придбання обладнання </v>
      </c>
      <c r="F60" s="36">
        <v>60000</v>
      </c>
      <c r="G60" s="8" t="s">
        <v>57</v>
      </c>
    </row>
    <row r="61" spans="1:7" ht="124.5" customHeight="1">
      <c r="A61" s="63"/>
      <c r="B61" s="66"/>
      <c r="C61" s="68"/>
      <c r="D61" s="15">
        <v>3132</v>
      </c>
      <c r="E61" s="8" t="s">
        <v>49</v>
      </c>
      <c r="F61" s="36">
        <f>3500000+200000+250000+12600000+9800000-9800000-7600000+100000</f>
        <v>9050000</v>
      </c>
      <c r="G61" s="57" t="s">
        <v>91</v>
      </c>
    </row>
    <row r="62" spans="1:7" ht="72">
      <c r="A62" s="63"/>
      <c r="B62" s="21" t="s">
        <v>21</v>
      </c>
      <c r="C62" s="26" t="s">
        <v>22</v>
      </c>
      <c r="D62" s="15">
        <v>3132</v>
      </c>
      <c r="E62" s="8" t="s">
        <v>49</v>
      </c>
      <c r="F62" s="36">
        <v>5760600</v>
      </c>
      <c r="G62" s="8" t="s">
        <v>90</v>
      </c>
    </row>
    <row r="63" spans="1:7" s="14" customFormat="1">
      <c r="A63" s="51"/>
      <c r="B63" s="51"/>
      <c r="C63" s="51"/>
      <c r="D63" s="11"/>
      <c r="E63" s="12" t="s">
        <v>5</v>
      </c>
      <c r="F63" s="38">
        <f>SUM(F58:F62)</f>
        <v>14918598</v>
      </c>
      <c r="G63" s="13"/>
    </row>
    <row r="64" spans="1:7" s="7" customFormat="1" ht="26.25">
      <c r="A64" s="48"/>
      <c r="B64" s="48"/>
      <c r="C64" s="48"/>
      <c r="D64" s="48"/>
      <c r="E64" s="48" t="s">
        <v>78</v>
      </c>
      <c r="F64" s="39">
        <f>F56+F63</f>
        <v>0</v>
      </c>
      <c r="G64" s="43"/>
    </row>
    <row r="65" spans="6:6">
      <c r="F65" s="44"/>
    </row>
  </sheetData>
  <mergeCells count="30">
    <mergeCell ref="C30:C31"/>
    <mergeCell ref="B34:B38"/>
    <mergeCell ref="A2:G2"/>
    <mergeCell ref="B3:F3"/>
    <mergeCell ref="A5:G5"/>
    <mergeCell ref="C28:C29"/>
    <mergeCell ref="C6:C20"/>
    <mergeCell ref="G20:G21"/>
    <mergeCell ref="B28:B33"/>
    <mergeCell ref="D20:D21"/>
    <mergeCell ref="B22:B27"/>
    <mergeCell ref="E20:E21"/>
    <mergeCell ref="F20:F21"/>
    <mergeCell ref="C32:C33"/>
    <mergeCell ref="C22:C27"/>
    <mergeCell ref="A20:A48"/>
    <mergeCell ref="B6:B21"/>
    <mergeCell ref="A6:A19"/>
    <mergeCell ref="C34:C38"/>
    <mergeCell ref="A58:A62"/>
    <mergeCell ref="B51:B52"/>
    <mergeCell ref="B60:B61"/>
    <mergeCell ref="C60:C61"/>
    <mergeCell ref="C51:C52"/>
    <mergeCell ref="B53:B54"/>
    <mergeCell ref="C53:C54"/>
    <mergeCell ref="A57:G57"/>
    <mergeCell ref="A51:A55"/>
    <mergeCell ref="B39:B50"/>
    <mergeCell ref="C39:C50"/>
  </mergeCells>
  <phoneticPr fontId="1" type="noConversion"/>
  <pageMargins left="0.31496062992125984" right="0.19685039370078741" top="0" bottom="0" header="0.19685039370078741" footer="0.19685039370078741"/>
  <pageSetup paperSize="9" scale="41" orientation="portrait" r:id="rId1"/>
  <headerFooter alignWithMargins="0"/>
  <rowBreaks count="2" manualBreakCount="2">
    <brk id="29" max="6" man="1"/>
    <brk id="6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RTI</dc:creator>
  <cp:lastModifiedBy>Компьютер</cp:lastModifiedBy>
  <cp:lastPrinted>2023-07-31T07:54:50Z</cp:lastPrinted>
  <dcterms:created xsi:type="dcterms:W3CDTF">2007-09-04T05:34:41Z</dcterms:created>
  <dcterms:modified xsi:type="dcterms:W3CDTF">2023-07-31T08:00:48Z</dcterms:modified>
</cp:coreProperties>
</file>