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80" yWindow="-180" windowWidth="11370" windowHeight="10110" tabRatio="500"/>
  </bookViews>
  <sheets>
    <sheet name="Лист1" sheetId="1" r:id="rId1"/>
  </sheets>
  <definedNames>
    <definedName name="_xlnm.Print_Titles" localSheetId="0">Лист1!$69:$70</definedName>
    <definedName name="_xlnm.Print_Area" localSheetId="0">Лист1!$A$1:$Y$163</definedName>
  </definedNames>
  <calcPr calcId="125725" fullCalcOnLoad="1"/>
</workbook>
</file>

<file path=xl/calcChain.xml><?xml version="1.0" encoding="utf-8"?>
<calcChain xmlns="http://schemas.openxmlformats.org/spreadsheetml/2006/main">
  <c r="D151" i="1"/>
  <c r="D150"/>
  <c r="D149"/>
  <c r="D154"/>
  <c r="D146"/>
  <c r="D147"/>
  <c r="D107"/>
  <c r="D95"/>
  <c r="D94"/>
  <c r="C86"/>
  <c r="C151"/>
  <c r="D99"/>
  <c r="C99"/>
  <c r="C76"/>
  <c r="C75"/>
  <c r="C74"/>
  <c r="C68"/>
  <c r="C66"/>
  <c r="C65"/>
  <c r="C43"/>
  <c r="C41"/>
  <c r="C40"/>
  <c r="C39"/>
  <c r="C38"/>
  <c r="C37"/>
  <c r="D63"/>
  <c r="C63"/>
  <c r="C107"/>
  <c r="D23"/>
  <c r="E115"/>
  <c r="D101"/>
  <c r="C101"/>
  <c r="C135"/>
  <c r="D31"/>
  <c r="C31"/>
  <c r="D96"/>
  <c r="C96"/>
  <c r="C154"/>
  <c r="D29"/>
  <c r="C127"/>
  <c r="D86"/>
  <c r="D84"/>
  <c r="C21"/>
  <c r="D21"/>
  <c r="D140"/>
  <c r="C140"/>
  <c r="D135"/>
  <c r="D134"/>
  <c r="D126"/>
  <c r="D161"/>
  <c r="D91"/>
  <c r="D90"/>
  <c r="D89"/>
  <c r="D60"/>
  <c r="C23"/>
  <c r="C60"/>
  <c r="D11"/>
  <c r="D48"/>
  <c r="D18"/>
  <c r="D27"/>
  <c r="D35"/>
  <c r="D46"/>
  <c r="D51"/>
  <c r="D53"/>
  <c r="D72"/>
  <c r="C72"/>
  <c r="C130"/>
  <c r="C129"/>
  <c r="C11"/>
  <c r="C18"/>
  <c r="C27"/>
  <c r="C29"/>
  <c r="C35"/>
  <c r="C46"/>
  <c r="C48"/>
  <c r="C53"/>
  <c r="C78"/>
  <c r="C80"/>
  <c r="C84"/>
  <c r="D78"/>
  <c r="D80"/>
  <c r="C91"/>
  <c r="C90"/>
  <c r="C89"/>
  <c r="C105"/>
  <c r="D105"/>
  <c r="C119"/>
  <c r="C118"/>
  <c r="C117"/>
  <c r="D119"/>
  <c r="D118"/>
  <c r="D117"/>
  <c r="D123"/>
  <c r="D127"/>
  <c r="D130"/>
  <c r="D129"/>
  <c r="C144"/>
  <c r="C147"/>
  <c r="C146"/>
  <c r="D144"/>
  <c r="C159"/>
  <c r="D159"/>
  <c r="D20"/>
  <c r="C59"/>
  <c r="C95"/>
  <c r="C94"/>
  <c r="D59"/>
  <c r="D10"/>
  <c r="C134"/>
  <c r="C126"/>
  <c r="C161"/>
  <c r="C162"/>
  <c r="C143"/>
  <c r="C10"/>
  <c r="C71"/>
  <c r="C20"/>
  <c r="C150"/>
  <c r="C149"/>
  <c r="C34"/>
  <c r="C26"/>
  <c r="C58"/>
  <c r="C9"/>
  <c r="C115"/>
  <c r="E116"/>
  <c r="F116"/>
  <c r="D143"/>
  <c r="D71"/>
  <c r="D58"/>
  <c r="D34"/>
  <c r="D26"/>
  <c r="D9"/>
  <c r="D115"/>
  <c r="G116"/>
  <c r="H162"/>
  <c r="D162"/>
</calcChain>
</file>

<file path=xl/sharedStrings.xml><?xml version="1.0" encoding="utf-8"?>
<sst xmlns="http://schemas.openxmlformats.org/spreadsheetml/2006/main" count="167" uniqueCount="149">
  <si>
    <t>Код доходів</t>
  </si>
  <si>
    <t>Доходи</t>
  </si>
  <si>
    <t>Загальний фонд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</si>
  <si>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</si>
  <si>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</si>
  <si>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</si>
  <si>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</si>
  <si>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 xml:space="preserve">Податок на доходи фізичних осіб з грошового забезпечення, грошових винагород та інших виплат, одержаних військослужбовцями та особами рядового і начальницького складу, що сплачується податковими агентами 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</si>
  <si>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</si>
  <si>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</si>
  <si>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</si>
  <si>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</si>
  <si>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</si>
  <si>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</si>
  <si>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</si>
  <si>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</si>
  <si>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 xml:space="preserve">Акцизний податок з ввезених на митну територіюУкраїни підакцизних товарів (продукції) </t>
  </si>
  <si>
    <t>Акцизний податок з реалізації суб'єктами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</si>
  <si>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</si>
  <si>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</si>
  <si>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</si>
  <si>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</si>
  <si>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</si>
  <si>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</si>
  <si>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</si>
  <si>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</si>
  <si>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</si>
  <si>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</si>
  <si>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 осіб</t>
  </si>
  <si>
    <t>Збір за місця для паркування транспортних засобів</t>
  </si>
  <si>
    <t>Збір за місця для паркування транспортних засобів, сплачений юридичними 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</si>
  <si>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</si>
  <si>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</si>
  <si>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</si>
  <si>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справлявся до 1 січня 2015 року</t>
  </si>
  <si>
    <t>Єдиний податок</t>
  </si>
  <si>
    <t>Єдиний податок  з фізичних осіб, нарахований до 1 січня 2011 року</t>
  </si>
  <si>
    <t>Єдиний податок 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</si>
  <si>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</si>
  <si>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</si>
  <si>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</si>
  <si>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</si>
  <si>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Частина чистого 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</si>
  <si>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</t>
  </si>
  <si>
    <t xml:space="preserve">Інші надходження 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</si>
  <si>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</si>
  <si>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</si>
  <si>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</si>
  <si>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</si>
  <si>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</si>
  <si>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</si>
  <si>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</si>
  <si>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</si>
  <si>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</si>
  <si>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</si>
  <si>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</si>
  <si>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</si>
  <si>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</si>
  <si>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</si>
  <si>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Інші надходження</t>
  </si>
  <si>
    <t>Доходи від операцій з капіталом</t>
  </si>
  <si>
    <t>Надходження від продажу основного капіталу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</si>
  <si>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</si>
  <si>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Кошти  від реалізації безхазяйного майна, знахідок, спадкового майна, майна, одержаного територіальною громадаю в порядку спадкування чи дарування, а також валютні цінності і грошові кошти, власники яких невідомі</t>
  </si>
  <si>
    <t>Надходження коштів від Державного фонду дорогоцінних металів і дорогоцінного каміння</t>
  </si>
  <si>
    <t>Офіційні трансферти</t>
  </si>
  <si>
    <t>Від органів державного управління</t>
  </si>
  <si>
    <t xml:space="preserve">Дотації з державного бюджету місцевим бюджетам </t>
  </si>
  <si>
    <t xml:space="preserve"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 </t>
  </si>
  <si>
    <t>Субвенції з державного бюджету місцевим бюджетам</t>
  </si>
  <si>
    <t>Освітня субвенція з державного бюджету місцевим бюджетам</t>
  </si>
  <si>
    <t xml:space="preserve">Дотації з місцевих бюджетів іншим місцевим бюджетам </t>
  </si>
  <si>
    <t>Інші дотації з місцевого бюджету</t>
  </si>
  <si>
    <t xml:space="preserve"> 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</si>
  <si>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</si>
  <si>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с особливими освітніми потребами за рахунок відповідної субвенції з державного бюджету</t>
  </si>
  <si>
    <t xml:space="preserve">Інші субвенції з місцевого бюджету </t>
  </si>
  <si>
    <t>Усього</t>
  </si>
  <si>
    <t>Спеціальний фонд</t>
  </si>
  <si>
    <t xml:space="preserve">Податкові надходження </t>
  </si>
  <si>
    <t>Інші податки та збори</t>
  </si>
  <si>
    <t>Екологічний  податок</t>
  </si>
  <si>
    <t>Надходження від скидів забруднюючих речовин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</si>
  <si>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</si>
  <si>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Збір за забруднення навколишнього природного середовища</t>
  </si>
  <si>
    <t>Інші збори за забруднення навколишнього природного середовища до Фонду охорони навколишнього природного середовища</t>
  </si>
  <si>
    <t>Надходження від сплати збору за забруднення навколишнього природного середовища фізичними особами</t>
  </si>
  <si>
    <t xml:space="preserve">Неподаткові надходження </t>
  </si>
  <si>
    <t>Інші надходження до фондів охорони навколишнього природного середовища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</si>
  <si>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</si>
  <si>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коштів пайової участі у розвитку інфраструктури населеного пункту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</si>
  <si>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</si>
  <si>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</si>
  <si>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надається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</si>
  <si>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</si>
  <si>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</si>
  <si>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</si>
  <si>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</si>
  <si>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Кошти від відчуження майна, що належить Автономній Республіці Крим та майна, що перебуває в комунальній власності</t>
  </si>
  <si>
    <t>Кошти  від продажу землі і нематеріальних активів</t>
  </si>
  <si>
    <t xml:space="preserve">Кошти  від продажу землі 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</si>
  <si>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</si>
  <si>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</si>
  <si>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</t>
  </si>
  <si>
    <t>Рентна плата за користування надрами для видобування корисних копалин місцевого значення</t>
  </si>
  <si>
    <t xml:space="preserve"> Плата за оренду майна бюджетних установ, що здійснюється відповідно до Закону України "Про оренду державного та комунального майна"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</si>
  <si>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</si>
  <si>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Надходження коштів від відшкодування втрат сільськогосподарського і лісогосподарського виробництва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</si>
  <si>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</si>
  <si>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Республики Крим</t>
  </si>
  <si>
    <t xml:space="preserve"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 </t>
  </si>
  <si>
    <t>Рентна плата за користування надрами загальнодержавного значення</t>
  </si>
  <si>
    <t>Рентна плата за користування надрами для видовування інших користних копалин загальнодержавного значення</t>
  </si>
  <si>
    <t>Місцеві податки та збори, що сплачуються (перераховуються) згідно з Податковим кодексом України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</si>
  <si>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</si>
  <si>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Збір за провадження торгівельної діяльності (роздрібна, оптова, валютними цінностями, ресторанне господарство, із придбанням торгового патенту), що справлявся до 1 січня 2015 року</t>
  </si>
  <si>
    <t>Плата за скорочення термінів надання послуг у сфері державної реєстрації речових прав на нерухоме  майно та їх обтяжень і державної реєстрації  юридичних осіб, фізичних осіб - підприємців та громадських формувань, а також плата  за надання інших платних послуг, пов'язаних з такою державною реєстрацією</t>
  </si>
  <si>
    <t xml:space="preserve">Надходження від орендної плати за користування майновим комплексом та іншим майном, що перебуває в комунальній власності </t>
  </si>
  <si>
    <t>Кошти за шкоду, що заподіяна на земельних  ділянках державної та комунальної власності, які не надані у користування та не передані у власність, внаслідок їх самовільного зайняття,  використання не за цільовим призначенням, зняття грунтового покриву (родючого шару грунту) без спеціального дозволу; відшкодування збитків за погіршення  якості грунтовго покриву тощо та за неодержання доходів у звязку з тимчасовим невикористанням земельних ділянок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</si>
  <si>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</si>
  <si>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Базова дотація </t>
  </si>
  <si>
    <t>41040000</t>
  </si>
  <si>
    <t>Дотації з місцевих бюджетів іншим місцевим бюджетам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</si>
  <si>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t>
  </si>
  <si>
    <t xml:space="preserve">                     грн</t>
  </si>
  <si>
    <t xml:space="preserve">                                                 продовження додатку 1</t>
  </si>
  <si>
    <t>Акцизний податок з реалізації виробниками та /або імпортерами, у тому числі в роздрійній торгівлі тютюнових виробів, тютюну та промислових замінників тютюну, рідин, що використовуються в електронних сигаретах, що оподатковуються згідно з підпунктом 213.1.14 пункту 213.1 статті 213 Податкового кодексу України</t>
  </si>
  <si>
    <t>Акцизний податок з реалізації суб'єктами господарювання 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</si>
  <si>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 xml:space="preserve">      до рішення виконавчого комітету </t>
  </si>
  <si>
    <t xml:space="preserve">      Додаток 1</t>
  </si>
  <si>
    <t xml:space="preserve">      від                     </t>
  </si>
  <si>
    <t xml:space="preserve">      №  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</si>
  <si>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</si>
  <si>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</si>
  <si>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Уточнений план 
на 2023 рік</t>
  </si>
  <si>
    <t>Штрафні санкції, що застосовуються відповідно до Закону України "Про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пального"</t>
  </si>
  <si>
    <t>Виконано за 
І півріччя                     2023 року</t>
  </si>
  <si>
    <t>Податок на доходи фізичних осіб із доходів спеціалістів резидента Дія Сіті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</si>
  <si>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</si>
  <si>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</si>
  <si>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</si>
  <si>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Плата за встановлення земельного сервітуту</t>
  </si>
  <si>
    <t>Звіт про виконання бюджету Павлоградської міської територіальної громади за 9 місяців 2023 року</t>
  </si>
  <si>
    <t>Виконано за 
9 місяців                    2023 року</t>
  </si>
  <si>
    <t>Субвенція з державного бюджету місцевим бюджетам на реалізацію проектів в рамках Програми з відновлення України</t>
  </si>
  <si>
    <t>Субвенція з державного бюджету місцевим бюджетам на реалізацію проектів (об'єктів, заходів), спрямованих на ліквідацію наслідків збройної агресії</t>
  </si>
  <si>
    <t>Субвенція з місцевого бюджету на створення мережі спеціалізованих служб підтримки осіб, які постраждали від домашнього насильства та/або насильства за ознакою статі за рахунок відповідної субвенції з державного бюджету</t>
  </si>
  <si>
    <t xml:space="preserve">Начальник фінансового управління </t>
  </si>
  <si>
    <t>Раїса РОЇК</t>
  </si>
</sst>
</file>

<file path=xl/styles.xml><?xml version="1.0" encoding="utf-8"?>
<styleSheet xmlns="http://schemas.openxmlformats.org/spreadsheetml/2006/main">
  <numFmts count="1">
    <numFmt numFmtId="188" formatCode="#,##0.0"/>
  </numFmts>
  <fonts count="2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i/>
      <sz val="10"/>
      <name val="Arial Cyr"/>
      <charset val="204"/>
    </font>
    <font>
      <sz val="10"/>
      <name val="Times New Roman"/>
      <family val="1"/>
      <charset val="204"/>
    </font>
    <font>
      <b/>
      <i/>
      <sz val="10"/>
      <name val="Arial Cyr"/>
      <charset val="204"/>
    </font>
    <font>
      <b/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u/>
      <sz val="10"/>
      <color indexed="12"/>
      <name val="Arial Cyr"/>
      <charset val="204"/>
    </font>
    <font>
      <b/>
      <u/>
      <sz val="10"/>
      <color indexed="12"/>
      <name val="Arial Cyr"/>
      <charset val="204"/>
    </font>
    <font>
      <b/>
      <i/>
      <sz val="14"/>
      <name val="Times New Roman"/>
      <family val="1"/>
      <charset val="204"/>
    </font>
    <font>
      <sz val="8"/>
      <name val="Arial Cyr"/>
      <charset val="204"/>
    </font>
    <font>
      <b/>
      <sz val="14"/>
      <color indexed="9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9" fillId="0" borderId="0"/>
  </cellStyleXfs>
  <cellXfs count="138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/>
    <xf numFmtId="0" fontId="3" fillId="0" borderId="0" xfId="0" applyFont="1"/>
    <xf numFmtId="0" fontId="7" fillId="0" borderId="0" xfId="0" applyFont="1"/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center"/>
    </xf>
    <xf numFmtId="4" fontId="0" fillId="0" borderId="0" xfId="0" applyNumberFormat="1"/>
    <xf numFmtId="0" fontId="2" fillId="0" borderId="0" xfId="0" applyFont="1" applyAlignment="1">
      <alignment wrapText="1"/>
    </xf>
    <xf numFmtId="4" fontId="1" fillId="0" borderId="1" xfId="0" applyNumberFormat="1" applyFont="1" applyBorder="1" applyAlignment="1">
      <alignment vertical="center" wrapText="1"/>
    </xf>
    <xf numFmtId="0" fontId="2" fillId="0" borderId="0" xfId="0" applyFont="1"/>
    <xf numFmtId="0" fontId="1" fillId="0" borderId="1" xfId="0" applyFont="1" applyBorder="1" applyAlignment="1">
      <alignment horizontal="right"/>
    </xf>
    <xf numFmtId="0" fontId="1" fillId="0" borderId="0" xfId="0" applyFont="1"/>
    <xf numFmtId="2" fontId="2" fillId="4" borderId="0" xfId="0" applyNumberFormat="1" applyFont="1" applyFill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/>
    </xf>
    <xf numFmtId="4" fontId="2" fillId="4" borderId="0" xfId="0" applyNumberFormat="1" applyFont="1" applyFill="1" applyBorder="1" applyAlignment="1">
      <alignment horizontal="center" vertical="center"/>
    </xf>
    <xf numFmtId="2" fontId="1" fillId="5" borderId="0" xfId="0" applyNumberFormat="1" applyFont="1" applyFill="1" applyAlignment="1">
      <alignment vertical="center"/>
    </xf>
    <xf numFmtId="2" fontId="2" fillId="5" borderId="0" xfId="0" applyNumberFormat="1" applyFont="1" applyFill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3" fontId="1" fillId="4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>
      <alignment vertical="top" wrapText="1" shrinkToFi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2" fontId="1" fillId="5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left" vertical="top" wrapText="1"/>
    </xf>
    <xf numFmtId="3" fontId="2" fillId="5" borderId="1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3" fontId="20" fillId="5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 applyProtection="1">
      <alignment vertical="top" wrapText="1"/>
    </xf>
    <xf numFmtId="0" fontId="1" fillId="3" borderId="1" xfId="0" applyNumberFormat="1" applyFont="1" applyFill="1" applyBorder="1" applyAlignment="1" applyProtection="1">
      <alignment vertical="top" wrapText="1"/>
    </xf>
    <xf numFmtId="0" fontId="1" fillId="3" borderId="1" xfId="0" applyFont="1" applyFill="1" applyBorder="1" applyAlignment="1">
      <alignment vertical="top" wrapText="1" shrinkToFit="1"/>
    </xf>
    <xf numFmtId="0" fontId="1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 shrinkToFit="1"/>
    </xf>
    <xf numFmtId="0" fontId="2" fillId="3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 shrinkToFit="1"/>
    </xf>
    <xf numFmtId="0" fontId="1" fillId="0" borderId="1" xfId="0" applyFont="1" applyFill="1" applyBorder="1" applyAlignment="1">
      <alignment vertical="top" wrapText="1" shrinkToFit="1"/>
    </xf>
    <xf numFmtId="3" fontId="1" fillId="5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vertical="top" wrapText="1" shrinkToFit="1"/>
    </xf>
    <xf numFmtId="1" fontId="2" fillId="3" borderId="1" xfId="0" applyNumberFormat="1" applyFont="1" applyFill="1" applyBorder="1" applyAlignment="1">
      <alignment vertical="top"/>
    </xf>
    <xf numFmtId="0" fontId="2" fillId="3" borderId="1" xfId="0" applyFont="1" applyFill="1" applyBorder="1" applyAlignment="1"/>
    <xf numFmtId="0" fontId="1" fillId="3" borderId="1" xfId="0" applyFont="1" applyFill="1" applyBorder="1" applyAlignment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vertical="center" wrapText="1"/>
    </xf>
    <xf numFmtId="0" fontId="1" fillId="3" borderId="1" xfId="0" applyNumberFormat="1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/>
    </xf>
    <xf numFmtId="0" fontId="1" fillId="0" borderId="1" xfId="0" applyNumberFormat="1" applyFont="1" applyFill="1" applyBorder="1" applyAlignment="1" applyProtection="1">
      <alignment vertical="top" wrapText="1"/>
    </xf>
    <xf numFmtId="0" fontId="1" fillId="3" borderId="1" xfId="0" applyFont="1" applyFill="1" applyBorder="1" applyAlignment="1">
      <alignment horizontal="left" vertical="top" wrapText="1" shrinkToFit="1"/>
    </xf>
    <xf numFmtId="0" fontId="4" fillId="3" borderId="1" xfId="0" applyFont="1" applyFill="1" applyBorder="1" applyAlignment="1">
      <alignment vertical="top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4" fontId="15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4" fontId="2" fillId="4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/>
    </xf>
    <xf numFmtId="4" fontId="2" fillId="5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2" fontId="1" fillId="5" borderId="0" xfId="0" applyNumberFormat="1" applyFont="1" applyFill="1" applyAlignment="1">
      <alignment horizontal="left" vertical="center"/>
    </xf>
    <xf numFmtId="0" fontId="2" fillId="2" borderId="1" xfId="0" applyNumberFormat="1" applyFont="1" applyFill="1" applyBorder="1" applyAlignment="1" applyProtection="1">
      <alignment vertical="center" wrapText="1" shrinkToFit="1"/>
    </xf>
    <xf numFmtId="0" fontId="2" fillId="0" borderId="1" xfId="0" applyNumberFormat="1" applyFont="1" applyFill="1" applyBorder="1" applyAlignment="1" applyProtection="1">
      <alignment vertical="top" wrapText="1"/>
    </xf>
    <xf numFmtId="188" fontId="2" fillId="5" borderId="1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3" fontId="15" fillId="5" borderId="1" xfId="0" applyNumberFormat="1" applyFont="1" applyFill="1" applyBorder="1" applyAlignment="1">
      <alignment horizontal="center" vertical="center"/>
    </xf>
    <xf numFmtId="2" fontId="1" fillId="5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wrapText="1"/>
    </xf>
    <xf numFmtId="0" fontId="0" fillId="4" borderId="0" xfId="0" applyFill="1"/>
    <xf numFmtId="0" fontId="3" fillId="4" borderId="0" xfId="0" applyFont="1" applyFill="1" applyAlignment="1">
      <alignment horizontal="center"/>
    </xf>
    <xf numFmtId="0" fontId="0" fillId="4" borderId="0" xfId="0" applyFill="1" applyBorder="1"/>
    <xf numFmtId="0" fontId="5" fillId="4" borderId="0" xfId="0" applyFont="1" applyFill="1" applyBorder="1"/>
    <xf numFmtId="0" fontId="5" fillId="4" borderId="0" xfId="0" applyFont="1" applyFill="1"/>
    <xf numFmtId="3" fontId="1" fillId="4" borderId="1" xfId="0" applyNumberFormat="1" applyFont="1" applyFill="1" applyBorder="1" applyAlignment="1" applyProtection="1">
      <alignment horizontal="center" vertical="center" wrapText="1"/>
    </xf>
    <xf numFmtId="0" fontId="6" fillId="4" borderId="0" xfId="0" applyNumberFormat="1" applyFont="1" applyFill="1" applyBorder="1" applyAlignment="1" applyProtection="1">
      <alignment vertical="top" wrapText="1"/>
    </xf>
    <xf numFmtId="0" fontId="3" fillId="4" borderId="0" xfId="0" applyFont="1" applyFill="1" applyBorder="1"/>
    <xf numFmtId="0" fontId="3" fillId="4" borderId="0" xfId="0" applyFont="1" applyFill="1"/>
    <xf numFmtId="0" fontId="7" fillId="4" borderId="0" xfId="0" applyFont="1" applyFill="1" applyBorder="1"/>
    <xf numFmtId="0" fontId="7" fillId="4" borderId="0" xfId="0" applyFont="1" applyFill="1"/>
    <xf numFmtId="0" fontId="8" fillId="4" borderId="0" xfId="0" applyNumberFormat="1" applyFont="1" applyFill="1" applyBorder="1" applyAlignment="1" applyProtection="1">
      <alignment vertical="top" wrapText="1"/>
    </xf>
    <xf numFmtId="3" fontId="9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/>
    <xf numFmtId="0" fontId="0" fillId="4" borderId="0" xfId="0" applyFont="1" applyFill="1"/>
    <xf numFmtId="0" fontId="10" fillId="4" borderId="0" xfId="0" applyFont="1" applyFill="1"/>
    <xf numFmtId="3" fontId="12" fillId="4" borderId="0" xfId="1" applyNumberFormat="1" applyFont="1" applyFill="1" applyBorder="1" applyAlignment="1" applyProtection="1"/>
    <xf numFmtId="4" fontId="3" fillId="4" borderId="0" xfId="0" applyNumberFormat="1" applyFont="1" applyFill="1"/>
    <xf numFmtId="4" fontId="0" fillId="4" borderId="0" xfId="0" applyNumberFormat="1" applyFill="1"/>
    <xf numFmtId="0" fontId="2" fillId="4" borderId="0" xfId="0" applyFont="1" applyFill="1"/>
    <xf numFmtId="0" fontId="1" fillId="4" borderId="0" xfId="0" applyFont="1" applyFill="1"/>
    <xf numFmtId="2" fontId="0" fillId="5" borderId="0" xfId="0" applyNumberFormat="1" applyFill="1"/>
    <xf numFmtId="2" fontId="0" fillId="4" borderId="0" xfId="0" applyNumberFormat="1" applyFill="1"/>
    <xf numFmtId="4" fontId="13" fillId="4" borderId="0" xfId="0" applyNumberFormat="1" applyFont="1" applyFill="1" applyBorder="1" applyAlignment="1">
      <alignment vertical="top"/>
    </xf>
    <xf numFmtId="0" fontId="18" fillId="4" borderId="0" xfId="0" applyFont="1" applyFill="1" applyAlignment="1">
      <alignment horizontal="left" vertical="center"/>
    </xf>
    <xf numFmtId="188" fontId="1" fillId="4" borderId="1" xfId="0" applyNumberFormat="1" applyFont="1" applyFill="1" applyBorder="1" applyAlignment="1">
      <alignment horizontal="center" vertical="center"/>
    </xf>
    <xf numFmtId="2" fontId="1" fillId="5" borderId="0" xfId="0" applyNumberFormat="1" applyFont="1" applyFill="1" applyAlignment="1">
      <alignment horizontal="left" vertical="center"/>
    </xf>
    <xf numFmtId="4" fontId="1" fillId="5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0" borderId="1" xfId="0" applyFont="1" applyBorder="1" applyAlignment="1">
      <alignment horizontal="left" vertical="center"/>
    </xf>
    <xf numFmtId="2" fontId="1" fillId="5" borderId="0" xfId="0" applyNumberFormat="1" applyFont="1" applyFill="1" applyAlignment="1">
      <alignment horizontal="left" vertical="center"/>
    </xf>
    <xf numFmtId="0" fontId="16" fillId="0" borderId="0" xfId="0" applyFont="1" applyBorder="1" applyAlignment="1">
      <alignment horizontal="center" wrapText="1"/>
    </xf>
    <xf numFmtId="0" fontId="2" fillId="3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107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6"/>
  <sheetViews>
    <sheetView tabSelected="1" topLeftCell="A110" zoomScale="52" zoomScaleNormal="52" zoomScaleSheetLayoutView="51" workbookViewId="0">
      <selection activeCell="B66" sqref="B66"/>
    </sheetView>
  </sheetViews>
  <sheetFormatPr defaultColWidth="9" defaultRowHeight="18.75"/>
  <cols>
    <col min="1" max="1" width="13.140625" style="1" customWidth="1"/>
    <col min="2" max="2" width="121.7109375" style="1" customWidth="1"/>
    <col min="3" max="3" width="19.7109375" style="99" customWidth="1"/>
    <col min="4" max="4" width="22.7109375" style="89" customWidth="1"/>
    <col min="5" max="5" width="18.28515625" style="101" hidden="1" customWidth="1"/>
    <col min="6" max="7" width="18.140625" style="101" hidden="1" customWidth="1"/>
    <col min="8" max="8" width="15.7109375" style="101" hidden="1" customWidth="1"/>
    <col min="9" max="9" width="38.85546875" style="101" customWidth="1"/>
    <col min="10" max="10" width="16.85546875" customWidth="1"/>
  </cols>
  <sheetData>
    <row r="1" spans="1:9" ht="14.45" customHeight="1">
      <c r="A1" s="3"/>
      <c r="B1" s="10"/>
      <c r="C1" s="21" t="s">
        <v>129</v>
      </c>
      <c r="D1" s="96"/>
      <c r="E1" s="100"/>
      <c r="F1" s="100"/>
      <c r="G1" s="100"/>
    </row>
    <row r="2" spans="1:9" ht="16.899999999999999" customHeight="1">
      <c r="A2" s="3"/>
      <c r="B2" s="10"/>
      <c r="C2" s="134" t="s">
        <v>128</v>
      </c>
      <c r="D2" s="134"/>
      <c r="E2" s="100"/>
      <c r="F2" s="100"/>
      <c r="G2" s="100"/>
    </row>
    <row r="3" spans="1:9" ht="22.15" customHeight="1">
      <c r="A3" s="3"/>
      <c r="B3" s="10"/>
      <c r="C3" s="92" t="s">
        <v>130</v>
      </c>
      <c r="D3" s="96"/>
      <c r="E3" s="100"/>
      <c r="F3" s="100"/>
      <c r="G3" s="100"/>
    </row>
    <row r="4" spans="1:9" ht="22.15" customHeight="1">
      <c r="A4" s="3"/>
      <c r="B4" s="10"/>
      <c r="C4" s="92" t="s">
        <v>131</v>
      </c>
      <c r="D4" s="96"/>
      <c r="E4" s="100"/>
      <c r="F4" s="100"/>
      <c r="G4" s="100"/>
    </row>
    <row r="5" spans="1:9" ht="24.6" customHeight="1">
      <c r="A5" s="135" t="s">
        <v>142</v>
      </c>
      <c r="B5" s="135"/>
      <c r="C5" s="135"/>
      <c r="D5" s="135"/>
      <c r="E5" s="100"/>
      <c r="F5" s="100"/>
      <c r="G5" s="100"/>
    </row>
    <row r="6" spans="1:9" ht="19.5" customHeight="1">
      <c r="A6" s="2"/>
      <c r="B6" s="2"/>
      <c r="C6" s="22"/>
      <c r="D6" s="15" t="s">
        <v>124</v>
      </c>
      <c r="E6" s="102"/>
      <c r="F6" s="102"/>
      <c r="G6" s="102"/>
    </row>
    <row r="7" spans="1:9" ht="62.45" customHeight="1">
      <c r="A7" s="24" t="s">
        <v>0</v>
      </c>
      <c r="B7" s="25" t="s">
        <v>1</v>
      </c>
      <c r="C7" s="26" t="s">
        <v>134</v>
      </c>
      <c r="D7" s="27" t="s">
        <v>143</v>
      </c>
      <c r="E7" s="103"/>
    </row>
    <row r="8" spans="1:9" ht="22.5">
      <c r="A8" s="35"/>
      <c r="B8" s="36" t="s">
        <v>2</v>
      </c>
      <c r="C8" s="37"/>
      <c r="D8" s="38"/>
      <c r="E8" s="103"/>
    </row>
    <row r="9" spans="1:9" ht="19.5" customHeight="1">
      <c r="A9" s="39">
        <v>10000000</v>
      </c>
      <c r="B9" s="40" t="s">
        <v>3</v>
      </c>
      <c r="C9" s="41">
        <f>C10+C26+C34+C20</f>
        <v>891155349</v>
      </c>
      <c r="D9" s="42">
        <f>D10+D26+D34+D20</f>
        <v>769880094.49000001</v>
      </c>
      <c r="E9" s="103"/>
    </row>
    <row r="10" spans="1:9" s="4" customFormat="1" ht="22.5" customHeight="1">
      <c r="A10" s="39">
        <v>11000000</v>
      </c>
      <c r="B10" s="43" t="s">
        <v>4</v>
      </c>
      <c r="C10" s="41">
        <f>C11+C18</f>
        <v>593463549</v>
      </c>
      <c r="D10" s="42">
        <f>D11+D18</f>
        <v>507422913.14000005</v>
      </c>
      <c r="E10" s="104"/>
      <c r="F10" s="105"/>
      <c r="G10" s="105"/>
      <c r="H10" s="105"/>
      <c r="I10" s="105"/>
    </row>
    <row r="11" spans="1:9">
      <c r="A11" s="39">
        <v>11010000</v>
      </c>
      <c r="B11" s="43" t="s">
        <v>5</v>
      </c>
      <c r="C11" s="41">
        <f>SUM(C12:C17)</f>
        <v>591709559</v>
      </c>
      <c r="D11" s="42">
        <f>SUM(D12:D17)</f>
        <v>505668892.14000005</v>
      </c>
      <c r="E11" s="103"/>
    </row>
    <row r="12" spans="1:9" ht="37.9" customHeight="1">
      <c r="A12" s="44">
        <v>11010100</v>
      </c>
      <c r="B12" s="45" t="s">
        <v>6</v>
      </c>
      <c r="C12" s="106">
        <v>411845359</v>
      </c>
      <c r="D12" s="17">
        <v>335020977.47000003</v>
      </c>
      <c r="E12" s="103"/>
    </row>
    <row r="13" spans="1:9" ht="43.15" customHeight="1">
      <c r="A13" s="44">
        <v>11010200</v>
      </c>
      <c r="B13" s="45" t="s">
        <v>7</v>
      </c>
      <c r="C13" s="106">
        <v>163878800</v>
      </c>
      <c r="D13" s="17">
        <v>156294428.16</v>
      </c>
      <c r="E13" s="103"/>
    </row>
    <row r="14" spans="1:9" ht="37.5">
      <c r="A14" s="44">
        <v>11010400</v>
      </c>
      <c r="B14" s="45" t="s">
        <v>8</v>
      </c>
      <c r="C14" s="106">
        <v>11200000</v>
      </c>
      <c r="D14" s="17">
        <v>10535017.74</v>
      </c>
      <c r="E14" s="103"/>
    </row>
    <row r="15" spans="1:9" ht="22.9" customHeight="1">
      <c r="A15" s="44">
        <v>11010500</v>
      </c>
      <c r="B15" s="45" t="s">
        <v>9</v>
      </c>
      <c r="C15" s="106">
        <v>4600000</v>
      </c>
      <c r="D15" s="17">
        <v>3592722.54</v>
      </c>
      <c r="E15" s="103"/>
    </row>
    <row r="16" spans="1:9" ht="22.9" customHeight="1">
      <c r="A16" s="44">
        <v>11011200</v>
      </c>
      <c r="B16" s="45" t="s">
        <v>137</v>
      </c>
      <c r="C16" s="32">
        <v>185400</v>
      </c>
      <c r="D16" s="17">
        <v>225746.23</v>
      </c>
      <c r="E16" s="103"/>
    </row>
    <row r="17" spans="1:9" hidden="1">
      <c r="A17" s="44"/>
      <c r="B17" s="45"/>
      <c r="C17" s="32"/>
      <c r="D17" s="19"/>
      <c r="E17" s="103"/>
    </row>
    <row r="18" spans="1:9" ht="24" customHeight="1">
      <c r="A18" s="39">
        <v>11020000</v>
      </c>
      <c r="B18" s="43" t="s">
        <v>10</v>
      </c>
      <c r="C18" s="41">
        <f>C19+C22</f>
        <v>1753990</v>
      </c>
      <c r="D18" s="41">
        <f>D19</f>
        <v>1754021</v>
      </c>
      <c r="E18" s="103"/>
      <c r="H18" s="107"/>
    </row>
    <row r="19" spans="1:9" ht="25.5" customHeight="1">
      <c r="A19" s="44">
        <v>11020200</v>
      </c>
      <c r="B19" s="45" t="s">
        <v>11</v>
      </c>
      <c r="C19" s="88">
        <v>1753990</v>
      </c>
      <c r="D19" s="29">
        <v>1754021</v>
      </c>
      <c r="E19" s="103"/>
    </row>
    <row r="20" spans="1:9" s="5" customFormat="1" ht="24" customHeight="1">
      <c r="A20" s="39">
        <v>13000000</v>
      </c>
      <c r="B20" s="43" t="s">
        <v>12</v>
      </c>
      <c r="C20" s="41">
        <f>C21+C23</f>
        <v>10500</v>
      </c>
      <c r="D20" s="42">
        <f>D21+D23</f>
        <v>6897.71</v>
      </c>
      <c r="E20" s="108"/>
      <c r="F20" s="109"/>
      <c r="G20" s="109"/>
      <c r="H20" s="109"/>
      <c r="I20" s="109"/>
    </row>
    <row r="21" spans="1:9" s="5" customFormat="1" ht="18.75" hidden="1" customHeight="1">
      <c r="A21" s="39">
        <v>13010000</v>
      </c>
      <c r="B21" s="43" t="s">
        <v>132</v>
      </c>
      <c r="C21" s="46">
        <f>C22</f>
        <v>0</v>
      </c>
      <c r="D21" s="42">
        <f>D22</f>
        <v>0</v>
      </c>
      <c r="E21" s="108"/>
      <c r="F21" s="109"/>
      <c r="G21" s="109"/>
      <c r="H21" s="109"/>
      <c r="I21" s="109"/>
    </row>
    <row r="22" spans="1:9" ht="56.25" hidden="1">
      <c r="A22" s="44">
        <v>13010200</v>
      </c>
      <c r="B22" s="45" t="s">
        <v>133</v>
      </c>
      <c r="C22" s="32"/>
      <c r="D22" s="19"/>
      <c r="E22" s="103"/>
    </row>
    <row r="23" spans="1:9" s="5" customFormat="1" ht="24.75" customHeight="1">
      <c r="A23" s="39">
        <v>13030000</v>
      </c>
      <c r="B23" s="43" t="s">
        <v>111</v>
      </c>
      <c r="C23" s="41">
        <f>C24</f>
        <v>10500</v>
      </c>
      <c r="D23" s="42">
        <f>D24</f>
        <v>6897.71</v>
      </c>
      <c r="E23" s="108"/>
      <c r="F23" s="109"/>
      <c r="G23" s="109"/>
      <c r="H23" s="109"/>
      <c r="I23" s="109"/>
    </row>
    <row r="24" spans="1:9" ht="42" customHeight="1">
      <c r="A24" s="44">
        <v>13030100</v>
      </c>
      <c r="B24" s="45" t="s">
        <v>112</v>
      </c>
      <c r="C24" s="88">
        <v>10500</v>
      </c>
      <c r="D24" s="23">
        <v>6897.71</v>
      </c>
      <c r="E24" s="103"/>
    </row>
    <row r="25" spans="1:9" ht="42" hidden="1" customHeight="1">
      <c r="A25" s="44">
        <v>13030200</v>
      </c>
      <c r="B25" s="45" t="s">
        <v>104</v>
      </c>
      <c r="C25" s="32"/>
      <c r="D25" s="19"/>
      <c r="E25" s="103"/>
    </row>
    <row r="26" spans="1:9" s="6" customFormat="1" ht="18" customHeight="1">
      <c r="A26" s="39">
        <v>14000000</v>
      </c>
      <c r="B26" s="43" t="s">
        <v>13</v>
      </c>
      <c r="C26" s="41">
        <f>C27+C29+C31</f>
        <v>82800000</v>
      </c>
      <c r="D26" s="42">
        <f>D27+D29+D31</f>
        <v>66181465.969999999</v>
      </c>
      <c r="E26" s="110"/>
      <c r="F26" s="111"/>
      <c r="G26" s="111"/>
      <c r="H26" s="112"/>
      <c r="I26" s="112"/>
    </row>
    <row r="27" spans="1:9" s="6" customFormat="1" ht="20.25" customHeight="1">
      <c r="A27" s="47">
        <v>14020000</v>
      </c>
      <c r="B27" s="43" t="s">
        <v>14</v>
      </c>
      <c r="C27" s="41">
        <f>C28</f>
        <v>2900000</v>
      </c>
      <c r="D27" s="42">
        <f>D28</f>
        <v>3726601.93</v>
      </c>
      <c r="E27" s="110"/>
      <c r="F27" s="111"/>
      <c r="G27" s="111"/>
      <c r="H27" s="107"/>
      <c r="I27" s="107"/>
    </row>
    <row r="28" spans="1:9" s="6" customFormat="1" ht="21" customHeight="1">
      <c r="A28" s="48">
        <v>14021900</v>
      </c>
      <c r="B28" s="45" t="s">
        <v>15</v>
      </c>
      <c r="C28" s="88">
        <v>2900000</v>
      </c>
      <c r="D28" s="23">
        <v>3726601.93</v>
      </c>
      <c r="E28" s="110"/>
      <c r="F28" s="111"/>
      <c r="G28" s="111"/>
      <c r="H28" s="111"/>
      <c r="I28" s="111"/>
    </row>
    <row r="29" spans="1:9" s="6" customFormat="1" ht="23.45" customHeight="1">
      <c r="A29" s="47">
        <v>14030000</v>
      </c>
      <c r="B29" s="47" t="s">
        <v>16</v>
      </c>
      <c r="C29" s="41">
        <f>C30</f>
        <v>15000000</v>
      </c>
      <c r="D29" s="42">
        <f>D30</f>
        <v>12810083.689999999</v>
      </c>
      <c r="E29" s="110"/>
      <c r="F29" s="111"/>
      <c r="G29" s="111"/>
      <c r="H29" s="111"/>
      <c r="I29" s="111"/>
    </row>
    <row r="30" spans="1:9" s="6" customFormat="1" ht="18" customHeight="1">
      <c r="A30" s="48">
        <v>14031900</v>
      </c>
      <c r="B30" s="48" t="s">
        <v>15</v>
      </c>
      <c r="C30" s="88">
        <v>15000000</v>
      </c>
      <c r="D30" s="23">
        <v>12810083.689999999</v>
      </c>
      <c r="E30" s="110"/>
      <c r="F30" s="111"/>
      <c r="G30" s="111"/>
      <c r="H30" s="111"/>
      <c r="I30" s="111"/>
    </row>
    <row r="31" spans="1:9" ht="18.600000000000001" customHeight="1">
      <c r="A31" s="39">
        <v>14040000</v>
      </c>
      <c r="B31" s="43" t="s">
        <v>17</v>
      </c>
      <c r="C31" s="16">
        <f>C32+C33</f>
        <v>64900000</v>
      </c>
      <c r="D31" s="74">
        <f>D32+D33</f>
        <v>49644780.350000001</v>
      </c>
      <c r="E31" s="103"/>
    </row>
    <row r="32" spans="1:9" ht="62.45" customHeight="1">
      <c r="A32" s="44">
        <v>14040100</v>
      </c>
      <c r="B32" s="45" t="s">
        <v>126</v>
      </c>
      <c r="C32" s="88">
        <v>26500000</v>
      </c>
      <c r="D32" s="17">
        <v>19655769.73</v>
      </c>
      <c r="E32" s="103"/>
    </row>
    <row r="33" spans="1:9" ht="37.9" customHeight="1">
      <c r="A33" s="44">
        <v>14040200</v>
      </c>
      <c r="B33" s="45" t="s">
        <v>127</v>
      </c>
      <c r="C33" s="88">
        <v>38400000</v>
      </c>
      <c r="D33" s="17">
        <v>29989010.620000001</v>
      </c>
      <c r="E33" s="103"/>
    </row>
    <row r="34" spans="1:9" s="6" customFormat="1" ht="21.6" customHeight="1">
      <c r="A34" s="39">
        <v>18000000</v>
      </c>
      <c r="B34" s="43" t="s">
        <v>113</v>
      </c>
      <c r="C34" s="41">
        <f>C35+C46+C48+C51+C53</f>
        <v>214881300</v>
      </c>
      <c r="D34" s="42">
        <f>D35+D46+D48+D51+D53</f>
        <v>196268817.67000002</v>
      </c>
      <c r="E34" s="110"/>
      <c r="F34" s="111"/>
      <c r="G34" s="111"/>
      <c r="H34" s="111"/>
      <c r="I34" s="111"/>
    </row>
    <row r="35" spans="1:9" s="5" customFormat="1" ht="22.5" customHeight="1">
      <c r="A35" s="39">
        <v>18010000</v>
      </c>
      <c r="B35" s="43" t="s">
        <v>18</v>
      </c>
      <c r="C35" s="41">
        <f>SUM(C36:C45)</f>
        <v>127100000</v>
      </c>
      <c r="D35" s="42">
        <f>SUM(D36:D45)</f>
        <v>130031314.02000001</v>
      </c>
      <c r="E35" s="108"/>
      <c r="F35" s="109"/>
      <c r="G35" s="109"/>
      <c r="H35" s="109"/>
      <c r="I35" s="109"/>
    </row>
    <row r="36" spans="1:9" ht="37.5">
      <c r="A36" s="48">
        <v>18010100</v>
      </c>
      <c r="B36" s="49" t="s">
        <v>19</v>
      </c>
      <c r="C36" s="113">
        <v>150000</v>
      </c>
      <c r="D36" s="17">
        <v>102793.02</v>
      </c>
      <c r="E36" s="103"/>
    </row>
    <row r="37" spans="1:9" ht="37.5">
      <c r="A37" s="48">
        <v>18010200</v>
      </c>
      <c r="B37" s="49" t="s">
        <v>20</v>
      </c>
      <c r="C37" s="113">
        <f>900000+700000</f>
        <v>1600000</v>
      </c>
      <c r="D37" s="17">
        <v>1655110.25</v>
      </c>
      <c r="E37" s="103"/>
    </row>
    <row r="38" spans="1:9" ht="37.5">
      <c r="A38" s="48">
        <v>18010300</v>
      </c>
      <c r="B38" s="49" t="s">
        <v>21</v>
      </c>
      <c r="C38" s="113">
        <f>1950000+530000+700000</f>
        <v>3180000</v>
      </c>
      <c r="D38" s="17">
        <v>3178814.97</v>
      </c>
      <c r="E38" s="103"/>
    </row>
    <row r="39" spans="1:9" ht="37.5">
      <c r="A39" s="48">
        <v>18010400</v>
      </c>
      <c r="B39" s="49" t="s">
        <v>22</v>
      </c>
      <c r="C39" s="113">
        <f>11500000+540000+500000</f>
        <v>12540000</v>
      </c>
      <c r="D39" s="17">
        <v>9795347.9700000007</v>
      </c>
      <c r="E39" s="103"/>
    </row>
    <row r="40" spans="1:9">
      <c r="A40" s="44">
        <v>18010500</v>
      </c>
      <c r="B40" s="45" t="s">
        <v>23</v>
      </c>
      <c r="C40" s="113">
        <f>33120000+10800000</f>
        <v>43920000</v>
      </c>
      <c r="D40" s="17">
        <v>63040312.270000003</v>
      </c>
      <c r="E40" s="103"/>
    </row>
    <row r="41" spans="1:9">
      <c r="A41" s="44">
        <v>18010600</v>
      </c>
      <c r="B41" s="45" t="s">
        <v>24</v>
      </c>
      <c r="C41" s="113">
        <f>52560000+1900000</f>
        <v>54460000</v>
      </c>
      <c r="D41" s="17">
        <v>41463230.060000002</v>
      </c>
      <c r="E41" s="103"/>
    </row>
    <row r="42" spans="1:9">
      <c r="A42" s="44">
        <v>18010700</v>
      </c>
      <c r="B42" s="45" t="s">
        <v>25</v>
      </c>
      <c r="C42" s="114">
        <v>600000</v>
      </c>
      <c r="D42" s="17">
        <v>542104.67000000004</v>
      </c>
      <c r="E42" s="103"/>
    </row>
    <row r="43" spans="1:9" ht="21" customHeight="1">
      <c r="A43" s="44">
        <v>18010900</v>
      </c>
      <c r="B43" s="45" t="s">
        <v>26</v>
      </c>
      <c r="C43" s="113">
        <f>6500000+3300000+800000</f>
        <v>10600000</v>
      </c>
      <c r="D43" s="17">
        <v>10236934.109999999</v>
      </c>
      <c r="E43" s="103"/>
    </row>
    <row r="44" spans="1:9" s="1" customFormat="1">
      <c r="A44" s="44">
        <v>18011000</v>
      </c>
      <c r="B44" s="45" t="s">
        <v>27</v>
      </c>
      <c r="C44" s="113">
        <v>25000</v>
      </c>
      <c r="D44" s="17">
        <v>16666.7</v>
      </c>
      <c r="E44" s="115"/>
      <c r="F44" s="116"/>
      <c r="G44" s="116"/>
      <c r="H44" s="116"/>
      <c r="I44" s="116"/>
    </row>
    <row r="45" spans="1:9" ht="17.25" customHeight="1">
      <c r="A45" s="44">
        <v>18011100</v>
      </c>
      <c r="B45" s="45" t="s">
        <v>28</v>
      </c>
      <c r="C45" s="113">
        <v>25000</v>
      </c>
      <c r="D45" s="17"/>
      <c r="E45" s="103"/>
    </row>
    <row r="46" spans="1:9">
      <c r="A46" s="39">
        <v>18020000</v>
      </c>
      <c r="B46" s="43" t="s">
        <v>29</v>
      </c>
      <c r="C46" s="41">
        <f>C47</f>
        <v>224300</v>
      </c>
      <c r="D46" s="42">
        <f>D47</f>
        <v>183809.04</v>
      </c>
      <c r="E46" s="103"/>
    </row>
    <row r="47" spans="1:9" ht="17.25" customHeight="1">
      <c r="A47" s="44">
        <v>18020100</v>
      </c>
      <c r="B47" s="45" t="s">
        <v>30</v>
      </c>
      <c r="C47" s="88">
        <v>224300</v>
      </c>
      <c r="D47" s="23">
        <v>183809.04</v>
      </c>
      <c r="E47" s="103"/>
    </row>
    <row r="48" spans="1:9">
      <c r="A48" s="39">
        <v>18030000</v>
      </c>
      <c r="B48" s="43" t="s">
        <v>31</v>
      </c>
      <c r="C48" s="41">
        <f>C49+C50</f>
        <v>397000</v>
      </c>
      <c r="D48" s="42">
        <f>D49+D50</f>
        <v>361468.6</v>
      </c>
      <c r="E48" s="103"/>
    </row>
    <row r="49" spans="1:9">
      <c r="A49" s="44">
        <v>18030100</v>
      </c>
      <c r="B49" s="45" t="s">
        <v>32</v>
      </c>
      <c r="C49" s="88">
        <v>318000</v>
      </c>
      <c r="D49" s="17">
        <v>283350.3</v>
      </c>
      <c r="E49" s="103"/>
    </row>
    <row r="50" spans="1:9">
      <c r="A50" s="44">
        <v>18030200</v>
      </c>
      <c r="B50" s="45" t="s">
        <v>33</v>
      </c>
      <c r="C50" s="88">
        <v>79000</v>
      </c>
      <c r="D50" s="17">
        <v>78118.3</v>
      </c>
      <c r="E50" s="103"/>
    </row>
    <row r="51" spans="1:9" ht="37.9" hidden="1" customHeight="1">
      <c r="A51" s="39">
        <v>18040000</v>
      </c>
      <c r="B51" s="43" t="s">
        <v>34</v>
      </c>
      <c r="C51" s="41"/>
      <c r="D51" s="42">
        <f>SUM(D52:D52)</f>
        <v>0</v>
      </c>
      <c r="E51" s="103"/>
    </row>
    <row r="52" spans="1:9" ht="54.75" hidden="1" customHeight="1">
      <c r="A52" s="44">
        <v>18041900</v>
      </c>
      <c r="B52" s="50" t="s">
        <v>115</v>
      </c>
      <c r="C52" s="32"/>
      <c r="D52" s="19"/>
      <c r="E52" s="103"/>
    </row>
    <row r="53" spans="1:9" ht="21.75" customHeight="1">
      <c r="A53" s="39">
        <v>18050000</v>
      </c>
      <c r="B53" s="43" t="s">
        <v>35</v>
      </c>
      <c r="C53" s="41">
        <f>SUM(C54:C57)</f>
        <v>87160000</v>
      </c>
      <c r="D53" s="42">
        <f>SUM(D54:D57)</f>
        <v>65692226.009999998</v>
      </c>
      <c r="E53" s="103"/>
    </row>
    <row r="54" spans="1:9" hidden="1">
      <c r="A54" s="44">
        <v>18050200</v>
      </c>
      <c r="B54" s="45" t="s">
        <v>36</v>
      </c>
      <c r="C54" s="32"/>
      <c r="D54" s="19"/>
      <c r="E54" s="103"/>
    </row>
    <row r="55" spans="1:9">
      <c r="A55" s="44">
        <v>18050300</v>
      </c>
      <c r="B55" s="45" t="s">
        <v>37</v>
      </c>
      <c r="C55" s="88">
        <v>14700000</v>
      </c>
      <c r="D55" s="17">
        <v>10735940.880000001</v>
      </c>
      <c r="E55" s="103"/>
    </row>
    <row r="56" spans="1:9" ht="22.5" customHeight="1">
      <c r="A56" s="44">
        <v>18050400</v>
      </c>
      <c r="B56" s="45" t="s">
        <v>38</v>
      </c>
      <c r="C56" s="88">
        <v>72240000</v>
      </c>
      <c r="D56" s="17">
        <v>54728285.409999996</v>
      </c>
      <c r="E56" s="103"/>
    </row>
    <row r="57" spans="1:9" ht="40.9" customHeight="1">
      <c r="A57" s="44">
        <v>18050500</v>
      </c>
      <c r="B57" s="51" t="s">
        <v>39</v>
      </c>
      <c r="C57" s="88">
        <v>220000</v>
      </c>
      <c r="D57" s="17">
        <v>227999.72</v>
      </c>
      <c r="E57" s="103"/>
    </row>
    <row r="58" spans="1:9" s="6" customFormat="1" ht="21" customHeight="1">
      <c r="A58" s="39">
        <v>20000000</v>
      </c>
      <c r="B58" s="40" t="s">
        <v>40</v>
      </c>
      <c r="C58" s="41">
        <f>C59+C71+C84</f>
        <v>18923916</v>
      </c>
      <c r="D58" s="42">
        <f>D59+D71+D84</f>
        <v>16035281.599999998</v>
      </c>
      <c r="E58" s="111"/>
      <c r="F58" s="111"/>
      <c r="G58" s="111"/>
      <c r="H58" s="111"/>
      <c r="I58" s="111"/>
    </row>
    <row r="59" spans="1:9" ht="21" customHeight="1">
      <c r="A59" s="39">
        <v>21000000</v>
      </c>
      <c r="B59" s="43" t="s">
        <v>41</v>
      </c>
      <c r="C59" s="41">
        <f>C60+C63+C62</f>
        <v>3365886</v>
      </c>
      <c r="D59" s="42">
        <f>D60+D63+D62</f>
        <v>3451963.19</v>
      </c>
    </row>
    <row r="60" spans="1:9" ht="55.15" customHeight="1">
      <c r="A60" s="39">
        <v>21010000</v>
      </c>
      <c r="B60" s="52" t="s">
        <v>114</v>
      </c>
      <c r="C60" s="41">
        <f>C61</f>
        <v>2723786</v>
      </c>
      <c r="D60" s="42">
        <f>D61</f>
        <v>2723786.6</v>
      </c>
    </row>
    <row r="61" spans="1:9" ht="41.45" customHeight="1">
      <c r="A61" s="44">
        <v>21010300</v>
      </c>
      <c r="B61" s="45" t="s">
        <v>42</v>
      </c>
      <c r="C61" s="88">
        <v>2723786</v>
      </c>
      <c r="D61" s="17">
        <v>2723786.6</v>
      </c>
      <c r="E61" s="103"/>
    </row>
    <row r="62" spans="1:9" s="5" customFormat="1" hidden="1">
      <c r="A62" s="39">
        <v>21050000</v>
      </c>
      <c r="B62" s="43" t="s">
        <v>43</v>
      </c>
      <c r="C62" s="41"/>
      <c r="D62" s="42"/>
      <c r="E62" s="109"/>
      <c r="F62" s="109"/>
      <c r="G62" s="109"/>
      <c r="H62" s="109"/>
      <c r="I62" s="109"/>
    </row>
    <row r="63" spans="1:9" ht="18.75" customHeight="1">
      <c r="A63" s="39">
        <v>21080000</v>
      </c>
      <c r="B63" s="43" t="s">
        <v>44</v>
      </c>
      <c r="C63" s="41">
        <f>SUM(C64:C70)</f>
        <v>642100</v>
      </c>
      <c r="D63" s="42">
        <f>SUM(D64:D68)</f>
        <v>728176.59</v>
      </c>
    </row>
    <row r="64" spans="1:9" s="1" customFormat="1" ht="17.25" hidden="1" customHeight="1">
      <c r="A64" s="44">
        <v>21080500</v>
      </c>
      <c r="B64" s="45" t="s">
        <v>44</v>
      </c>
      <c r="C64" s="32"/>
      <c r="D64" s="19"/>
      <c r="E64" s="116"/>
      <c r="F64" s="116"/>
      <c r="G64" s="116"/>
      <c r="H64" s="116"/>
      <c r="I64" s="116"/>
    </row>
    <row r="65" spans="1:9">
      <c r="A65" s="44">
        <v>21081100</v>
      </c>
      <c r="B65" s="45" t="s">
        <v>45</v>
      </c>
      <c r="C65" s="113">
        <f>50000+65000+50000</f>
        <v>165000</v>
      </c>
      <c r="D65" s="17">
        <v>190790.98</v>
      </c>
    </row>
    <row r="66" spans="1:9" ht="56.25">
      <c r="A66" s="44">
        <v>21081500</v>
      </c>
      <c r="B66" s="45" t="s">
        <v>135</v>
      </c>
      <c r="C66" s="113">
        <f>120000+46000+221800+70000</f>
        <v>457800</v>
      </c>
      <c r="D66" s="17">
        <v>507254.48</v>
      </c>
    </row>
    <row r="67" spans="1:9" ht="29.45" customHeight="1">
      <c r="A67" s="44">
        <v>21081700</v>
      </c>
      <c r="B67" s="45" t="s">
        <v>141</v>
      </c>
      <c r="C67" s="113">
        <v>14300</v>
      </c>
      <c r="D67" s="17">
        <v>18741.13</v>
      </c>
    </row>
    <row r="68" spans="1:9" ht="56.25">
      <c r="A68" s="131">
        <v>21082400</v>
      </c>
      <c r="B68" s="57" t="s">
        <v>110</v>
      </c>
      <c r="C68" s="113">
        <f>25000-20000</f>
        <v>5000</v>
      </c>
      <c r="D68" s="29">
        <v>11390</v>
      </c>
    </row>
    <row r="69" spans="1:9" ht="41.45" customHeight="1">
      <c r="A69" s="132"/>
      <c r="B69" s="130"/>
      <c r="C69" s="90" t="s">
        <v>125</v>
      </c>
      <c r="D69" s="18"/>
    </row>
    <row r="70" spans="1:9" ht="61.9" customHeight="1">
      <c r="A70" s="53" t="s">
        <v>0</v>
      </c>
      <c r="B70" s="54" t="s">
        <v>1</v>
      </c>
      <c r="C70" s="55" t="s">
        <v>134</v>
      </c>
      <c r="D70" s="56" t="s">
        <v>136</v>
      </c>
      <c r="E70" s="103"/>
    </row>
    <row r="71" spans="1:9" ht="25.9" customHeight="1">
      <c r="A71" s="39">
        <v>22000000</v>
      </c>
      <c r="B71" s="43" t="s">
        <v>46</v>
      </c>
      <c r="C71" s="41">
        <f>C72+C78+C80</f>
        <v>12040670</v>
      </c>
      <c r="D71" s="42">
        <f>D72+D78+D80</f>
        <v>9369519.9899999984</v>
      </c>
    </row>
    <row r="72" spans="1:9" s="5" customFormat="1" ht="21" customHeight="1">
      <c r="A72" s="39">
        <v>22010000</v>
      </c>
      <c r="B72" s="43" t="s">
        <v>47</v>
      </c>
      <c r="C72" s="41">
        <f>C73+C74+C75+C76+C77</f>
        <v>9790670</v>
      </c>
      <c r="D72" s="42">
        <f>D73+D74+D75+D76+D77</f>
        <v>7125382.1399999997</v>
      </c>
      <c r="E72" s="109"/>
      <c r="F72" s="109"/>
      <c r="G72" s="109"/>
      <c r="H72" s="109"/>
      <c r="I72" s="109"/>
    </row>
    <row r="73" spans="1:9" s="1" customFormat="1" ht="35.450000000000003" customHeight="1">
      <c r="A73" s="44">
        <v>22010200</v>
      </c>
      <c r="B73" s="45" t="s">
        <v>48</v>
      </c>
      <c r="C73" s="106">
        <v>25600</v>
      </c>
      <c r="D73" s="17">
        <v>25626.6</v>
      </c>
      <c r="E73" s="116"/>
      <c r="F73" s="116"/>
      <c r="G73" s="116"/>
      <c r="H73" s="116"/>
      <c r="I73" s="116"/>
    </row>
    <row r="74" spans="1:9" s="1" customFormat="1" ht="40.9" customHeight="1">
      <c r="A74" s="44">
        <v>22010300</v>
      </c>
      <c r="B74" s="45" t="s">
        <v>49</v>
      </c>
      <c r="C74" s="106">
        <f>248700+36000</f>
        <v>284700</v>
      </c>
      <c r="D74" s="29">
        <v>214220</v>
      </c>
      <c r="E74" s="116"/>
      <c r="F74" s="116"/>
      <c r="G74" s="116"/>
      <c r="H74" s="116"/>
      <c r="I74" s="116"/>
    </row>
    <row r="75" spans="1:9" s="1" customFormat="1" ht="22.5" customHeight="1">
      <c r="A75" s="44">
        <v>22012500</v>
      </c>
      <c r="B75" s="48" t="s">
        <v>50</v>
      </c>
      <c r="C75" s="106">
        <f>9000000+100000+150000</f>
        <v>9250000</v>
      </c>
      <c r="D75" s="17">
        <v>6689893.54</v>
      </c>
      <c r="E75" s="116"/>
      <c r="F75" s="116"/>
      <c r="G75" s="116"/>
      <c r="H75" s="116"/>
      <c r="I75" s="116"/>
    </row>
    <row r="76" spans="1:9" s="1" customFormat="1" ht="24" customHeight="1">
      <c r="A76" s="44">
        <v>22012600</v>
      </c>
      <c r="B76" s="48" t="s">
        <v>51</v>
      </c>
      <c r="C76" s="106">
        <f>180000+45000</f>
        <v>225000</v>
      </c>
      <c r="D76" s="29">
        <v>184902</v>
      </c>
      <c r="E76" s="116"/>
      <c r="F76" s="116"/>
      <c r="G76" s="116"/>
      <c r="H76" s="116"/>
      <c r="I76" s="116"/>
    </row>
    <row r="77" spans="1:9" s="1" customFormat="1" ht="79.150000000000006" customHeight="1">
      <c r="A77" s="44">
        <v>22012900</v>
      </c>
      <c r="B77" s="58" t="s">
        <v>116</v>
      </c>
      <c r="C77" s="59">
        <v>5370</v>
      </c>
      <c r="D77" s="29">
        <v>10740</v>
      </c>
      <c r="E77" s="116"/>
      <c r="F77" s="116"/>
      <c r="G77" s="116"/>
      <c r="H77" s="116"/>
      <c r="I77" s="116"/>
    </row>
    <row r="78" spans="1:9" ht="40.15" customHeight="1">
      <c r="A78" s="39">
        <v>22080000</v>
      </c>
      <c r="B78" s="43" t="s">
        <v>52</v>
      </c>
      <c r="C78" s="41">
        <f>C79</f>
        <v>900000</v>
      </c>
      <c r="D78" s="42">
        <f>D79</f>
        <v>759526.43</v>
      </c>
    </row>
    <row r="79" spans="1:9" ht="37.5">
      <c r="A79" s="44">
        <v>22080400</v>
      </c>
      <c r="B79" s="45" t="s">
        <v>117</v>
      </c>
      <c r="C79" s="88">
        <v>900000</v>
      </c>
      <c r="D79" s="17">
        <v>759526.43</v>
      </c>
    </row>
    <row r="80" spans="1:9">
      <c r="A80" s="39">
        <v>22090000</v>
      </c>
      <c r="B80" s="43" t="s">
        <v>53</v>
      </c>
      <c r="C80" s="41">
        <f>SUM(C81:C83)</f>
        <v>1350000</v>
      </c>
      <c r="D80" s="42">
        <f>SUM(D81:D83)</f>
        <v>1484611.42</v>
      </c>
    </row>
    <row r="81" spans="1:9" ht="39" customHeight="1">
      <c r="A81" s="44">
        <v>22090100</v>
      </c>
      <c r="B81" s="45" t="s">
        <v>54</v>
      </c>
      <c r="C81" s="88">
        <v>1300000</v>
      </c>
      <c r="D81" s="23">
        <v>1453364.42</v>
      </c>
    </row>
    <row r="82" spans="1:9" ht="20.45" hidden="1" customHeight="1">
      <c r="A82" s="44">
        <v>22090200</v>
      </c>
      <c r="B82" s="45" t="s">
        <v>55</v>
      </c>
      <c r="C82" s="88"/>
      <c r="D82" s="23"/>
    </row>
    <row r="83" spans="1:9" ht="37.5">
      <c r="A83" s="44">
        <v>22090400</v>
      </c>
      <c r="B83" s="45" t="s">
        <v>56</v>
      </c>
      <c r="C83" s="88">
        <v>50000</v>
      </c>
      <c r="D83" s="88">
        <v>31247</v>
      </c>
    </row>
    <row r="84" spans="1:9" ht="21.75" hidden="1" customHeight="1">
      <c r="A84" s="39">
        <v>24000000</v>
      </c>
      <c r="B84" s="43" t="s">
        <v>57</v>
      </c>
      <c r="C84" s="41">
        <f>C85+C86</f>
        <v>3517360</v>
      </c>
      <c r="D84" s="42">
        <f>D85+D86</f>
        <v>3213798.42</v>
      </c>
    </row>
    <row r="85" spans="1:9" ht="40.5" hidden="1" customHeight="1">
      <c r="A85" s="39">
        <v>24030000</v>
      </c>
      <c r="B85" s="43" t="s">
        <v>58</v>
      </c>
      <c r="C85" s="41"/>
      <c r="D85" s="42"/>
    </row>
    <row r="86" spans="1:9" s="5" customFormat="1">
      <c r="A86" s="39">
        <v>24060000</v>
      </c>
      <c r="B86" s="43" t="s">
        <v>59</v>
      </c>
      <c r="C86" s="41">
        <f>C87+C88</f>
        <v>3517360</v>
      </c>
      <c r="D86" s="42">
        <f>D87+D88</f>
        <v>3213798.42</v>
      </c>
      <c r="E86" s="109"/>
      <c r="F86" s="109"/>
      <c r="G86" s="109"/>
      <c r="H86" s="109"/>
      <c r="I86" s="109"/>
    </row>
    <row r="87" spans="1:9" s="1" customFormat="1" ht="19.5" customHeight="1">
      <c r="A87" s="44">
        <v>24060300</v>
      </c>
      <c r="B87" s="45" t="s">
        <v>44</v>
      </c>
      <c r="C87" s="88">
        <v>3350000</v>
      </c>
      <c r="D87" s="17">
        <v>3039393.81</v>
      </c>
      <c r="E87" s="116"/>
      <c r="F87" s="116"/>
      <c r="G87" s="116"/>
      <c r="H87" s="116"/>
      <c r="I87" s="116"/>
    </row>
    <row r="88" spans="1:9" s="1" customFormat="1" ht="96.6" customHeight="1">
      <c r="A88" s="44">
        <v>24062200</v>
      </c>
      <c r="B88" s="60" t="s">
        <v>118</v>
      </c>
      <c r="C88" s="32">
        <v>167360</v>
      </c>
      <c r="D88" s="17">
        <v>174404.61</v>
      </c>
      <c r="E88" s="116"/>
      <c r="F88" s="116"/>
      <c r="G88" s="116"/>
      <c r="H88" s="116"/>
      <c r="I88" s="116"/>
    </row>
    <row r="89" spans="1:9" ht="24" customHeight="1">
      <c r="A89" s="39">
        <v>30000000</v>
      </c>
      <c r="B89" s="40" t="s">
        <v>60</v>
      </c>
      <c r="C89" s="98">
        <f>C90</f>
        <v>0</v>
      </c>
      <c r="D89" s="42">
        <f>D90</f>
        <v>130.57</v>
      </c>
    </row>
    <row r="90" spans="1:9">
      <c r="A90" s="39">
        <v>31000000</v>
      </c>
      <c r="B90" s="43" t="s">
        <v>61</v>
      </c>
      <c r="C90" s="98">
        <f>C91+C93</f>
        <v>0</v>
      </c>
      <c r="D90" s="42">
        <f>D91+D93</f>
        <v>130.57</v>
      </c>
    </row>
    <row r="91" spans="1:9" ht="59.25" hidden="1" customHeight="1">
      <c r="A91" s="61">
        <v>31010000</v>
      </c>
      <c r="B91" s="43" t="s">
        <v>62</v>
      </c>
      <c r="C91" s="41">
        <f>C92</f>
        <v>0</v>
      </c>
      <c r="D91" s="41">
        <f>D92</f>
        <v>0</v>
      </c>
      <c r="E91" s="117"/>
    </row>
    <row r="92" spans="1:9" ht="55.15" hidden="1" customHeight="1">
      <c r="A92" s="44">
        <v>31010200</v>
      </c>
      <c r="B92" s="45" t="s">
        <v>63</v>
      </c>
      <c r="C92" s="32"/>
      <c r="D92" s="32"/>
      <c r="E92" s="117"/>
    </row>
    <row r="93" spans="1:9" s="5" customFormat="1" ht="18.600000000000001" customHeight="1">
      <c r="A93" s="39">
        <v>31020000</v>
      </c>
      <c r="B93" s="43" t="s">
        <v>64</v>
      </c>
      <c r="C93" s="41"/>
      <c r="D93" s="17">
        <v>130.57</v>
      </c>
      <c r="E93" s="118"/>
      <c r="F93" s="119"/>
      <c r="G93" s="109"/>
      <c r="H93" s="109"/>
      <c r="I93" s="109"/>
    </row>
    <row r="94" spans="1:9">
      <c r="A94" s="39">
        <v>40000000</v>
      </c>
      <c r="B94" s="40" t="s">
        <v>65</v>
      </c>
      <c r="C94" s="42">
        <f>C95</f>
        <v>278482241.5</v>
      </c>
      <c r="D94" s="41">
        <f>D95</f>
        <v>217924748.5</v>
      </c>
    </row>
    <row r="95" spans="1:9">
      <c r="A95" s="39">
        <v>41000000</v>
      </c>
      <c r="B95" s="43" t="s">
        <v>66</v>
      </c>
      <c r="C95" s="42">
        <f>C96+C99+C101+C107</f>
        <v>278482241.5</v>
      </c>
      <c r="D95" s="41">
        <f>D96+D99+D101+D107</f>
        <v>217924748.5</v>
      </c>
    </row>
    <row r="96" spans="1:9" ht="19.149999999999999" customHeight="1">
      <c r="A96" s="39">
        <v>41020000</v>
      </c>
      <c r="B96" s="43" t="s">
        <v>67</v>
      </c>
      <c r="C96" s="41">
        <f>C98+C97</f>
        <v>47231000</v>
      </c>
      <c r="D96" s="41">
        <f>D98+D97</f>
        <v>35423400</v>
      </c>
    </row>
    <row r="97" spans="1:9" s="1" customFormat="1" ht="19.149999999999999" hidden="1" customHeight="1">
      <c r="A97" s="44">
        <v>41020100</v>
      </c>
      <c r="B97" s="11" t="s">
        <v>120</v>
      </c>
      <c r="C97" s="88"/>
      <c r="D97" s="88"/>
      <c r="E97" s="116"/>
      <c r="F97" s="116"/>
      <c r="G97" s="116"/>
      <c r="H97" s="116"/>
      <c r="I97" s="116"/>
    </row>
    <row r="98" spans="1:9" ht="58.15" customHeight="1">
      <c r="A98" s="44">
        <v>41021000</v>
      </c>
      <c r="B98" s="48" t="s">
        <v>68</v>
      </c>
      <c r="C98" s="88">
        <v>47231000</v>
      </c>
      <c r="D98" s="17">
        <v>35423400</v>
      </c>
      <c r="F98" s="120"/>
    </row>
    <row r="99" spans="1:9">
      <c r="A99" s="62">
        <v>41030000</v>
      </c>
      <c r="B99" s="43" t="s">
        <v>69</v>
      </c>
      <c r="C99" s="41">
        <f>SUM(C100:C100)</f>
        <v>203850100</v>
      </c>
      <c r="D99" s="41">
        <f>SUM(D100:D100)</f>
        <v>156473700</v>
      </c>
    </row>
    <row r="100" spans="1:9" s="1" customFormat="1">
      <c r="A100" s="63">
        <v>41033900</v>
      </c>
      <c r="B100" s="45" t="s">
        <v>70</v>
      </c>
      <c r="C100" s="88">
        <v>203850100</v>
      </c>
      <c r="D100" s="29">
        <v>156473700</v>
      </c>
      <c r="E100" s="116"/>
      <c r="F100" s="116"/>
      <c r="G100" s="116"/>
      <c r="H100" s="116"/>
      <c r="I100" s="116"/>
    </row>
    <row r="101" spans="1:9" s="12" customFormat="1" ht="19.149999999999999" customHeight="1">
      <c r="A101" s="64" t="s">
        <v>121</v>
      </c>
      <c r="B101" s="65" t="s">
        <v>122</v>
      </c>
      <c r="C101" s="42">
        <f>SUM(C102:C103)</f>
        <v>10878819.08</v>
      </c>
      <c r="D101" s="41">
        <f>SUM(D102:D103)</f>
        <v>10878819.08</v>
      </c>
      <c r="E101" s="121"/>
      <c r="F101" s="121"/>
      <c r="G101" s="121"/>
      <c r="H101" s="121"/>
      <c r="I101" s="121"/>
    </row>
    <row r="102" spans="1:9" s="14" customFormat="1" ht="19.149999999999999" customHeight="1">
      <c r="A102" s="13">
        <v>41040400</v>
      </c>
      <c r="B102" s="11" t="s">
        <v>72</v>
      </c>
      <c r="C102" s="23">
        <v>10878819.08</v>
      </c>
      <c r="D102" s="19">
        <v>10878819.08</v>
      </c>
      <c r="E102" s="122"/>
      <c r="F102" s="122"/>
      <c r="G102" s="122"/>
      <c r="H102" s="122"/>
      <c r="I102" s="122"/>
    </row>
    <row r="103" spans="1:9" ht="76.150000000000006" hidden="1" customHeight="1">
      <c r="A103" s="63">
        <v>41040500</v>
      </c>
      <c r="B103" s="66" t="s">
        <v>123</v>
      </c>
      <c r="C103" s="88"/>
      <c r="D103" s="88"/>
    </row>
    <row r="104" spans="1:9" ht="37.5" hidden="1">
      <c r="A104" s="63">
        <v>41034500</v>
      </c>
      <c r="B104" s="45" t="s">
        <v>106</v>
      </c>
      <c r="C104" s="32"/>
      <c r="D104" s="32"/>
    </row>
    <row r="105" spans="1:9" s="5" customFormat="1" hidden="1">
      <c r="A105" s="62">
        <v>41040000</v>
      </c>
      <c r="B105" s="43" t="s">
        <v>71</v>
      </c>
      <c r="C105" s="41">
        <f>C106</f>
        <v>0</v>
      </c>
      <c r="D105" s="41">
        <f>D106</f>
        <v>0</v>
      </c>
      <c r="E105" s="109"/>
      <c r="F105" s="109"/>
      <c r="G105" s="109"/>
      <c r="H105" s="109"/>
      <c r="I105" s="109"/>
    </row>
    <row r="106" spans="1:9" s="1" customFormat="1" hidden="1">
      <c r="A106" s="63">
        <v>41040400</v>
      </c>
      <c r="B106" s="45" t="s">
        <v>72</v>
      </c>
      <c r="C106" s="32"/>
      <c r="D106" s="32"/>
      <c r="E106" s="116"/>
      <c r="F106" s="116"/>
      <c r="G106" s="116"/>
      <c r="H106" s="116"/>
      <c r="I106" s="116"/>
    </row>
    <row r="107" spans="1:9" s="5" customFormat="1" ht="26.45" customHeight="1">
      <c r="A107" s="91">
        <v>41050000</v>
      </c>
      <c r="B107" s="43" t="s">
        <v>73</v>
      </c>
      <c r="C107" s="42">
        <f>SUM(C108:C114)</f>
        <v>16522322.420000002</v>
      </c>
      <c r="D107" s="42">
        <f>SUM(D108:D114)</f>
        <v>15148829.42</v>
      </c>
      <c r="E107" s="109"/>
      <c r="F107" s="109"/>
      <c r="G107" s="109"/>
      <c r="H107" s="109"/>
      <c r="I107" s="109"/>
    </row>
    <row r="108" spans="1:9" s="5" customFormat="1" ht="190.9" customHeight="1">
      <c r="A108" s="33">
        <v>41050400</v>
      </c>
      <c r="B108" s="34" t="s">
        <v>140</v>
      </c>
      <c r="C108" s="19">
        <v>1483473.28</v>
      </c>
      <c r="D108" s="17">
        <v>1483473.28</v>
      </c>
      <c r="E108" s="109"/>
      <c r="F108" s="109"/>
      <c r="G108" s="109"/>
      <c r="H108" s="109"/>
      <c r="I108" s="109"/>
    </row>
    <row r="109" spans="1:9" s="5" customFormat="1" ht="186" customHeight="1">
      <c r="A109" s="67">
        <v>41050600</v>
      </c>
      <c r="B109" s="45" t="s">
        <v>139</v>
      </c>
      <c r="C109" s="17">
        <v>4216455.1400000006</v>
      </c>
      <c r="D109" s="17">
        <v>4216455.1399999997</v>
      </c>
      <c r="E109" s="109"/>
      <c r="F109" s="109"/>
      <c r="G109" s="109"/>
      <c r="H109" s="109"/>
      <c r="I109" s="109"/>
    </row>
    <row r="110" spans="1:9" ht="36.75" customHeight="1">
      <c r="A110" s="68">
        <v>41051000</v>
      </c>
      <c r="B110" s="69" t="s">
        <v>74</v>
      </c>
      <c r="C110" s="88">
        <v>1751848</v>
      </c>
      <c r="D110" s="29">
        <v>1344705</v>
      </c>
    </row>
    <row r="111" spans="1:9" ht="42.6" customHeight="1">
      <c r="A111" s="68">
        <v>41051200</v>
      </c>
      <c r="B111" s="69" t="s">
        <v>75</v>
      </c>
      <c r="C111" s="88">
        <v>2095104</v>
      </c>
      <c r="D111" s="29">
        <v>1571319</v>
      </c>
    </row>
    <row r="112" spans="1:9" ht="25.15" customHeight="1">
      <c r="A112" s="68">
        <v>41053900</v>
      </c>
      <c r="B112" s="69" t="s">
        <v>76</v>
      </c>
      <c r="C112" s="88">
        <v>2916368</v>
      </c>
      <c r="D112" s="29">
        <v>2503243</v>
      </c>
    </row>
    <row r="113" spans="1:10" ht="55.9" customHeight="1">
      <c r="A113" s="68">
        <v>41056400</v>
      </c>
      <c r="B113" s="69" t="s">
        <v>146</v>
      </c>
      <c r="C113" s="88">
        <v>3970794</v>
      </c>
      <c r="D113" s="29">
        <v>3970794</v>
      </c>
    </row>
    <row r="114" spans="1:10" ht="39" customHeight="1">
      <c r="A114" s="68">
        <v>41057700</v>
      </c>
      <c r="B114" s="69" t="s">
        <v>138</v>
      </c>
      <c r="C114" s="88">
        <v>88280</v>
      </c>
      <c r="D114" s="29">
        <v>58840</v>
      </c>
    </row>
    <row r="115" spans="1:10" ht="23.25" customHeight="1">
      <c r="A115" s="136" t="s">
        <v>77</v>
      </c>
      <c r="B115" s="136"/>
      <c r="C115" s="42">
        <f>C9+C58+C89+C94</f>
        <v>1188561506.5</v>
      </c>
      <c r="D115" s="42">
        <f>D9+D58+D89+D94</f>
        <v>1003840255.1600001</v>
      </c>
      <c r="E115" s="123">
        <f>856662654.27</f>
        <v>856662654.26999998</v>
      </c>
      <c r="F115" s="120">
        <v>934108445.42999995</v>
      </c>
      <c r="G115" s="120">
        <v>1074549052.77</v>
      </c>
      <c r="H115" s="120"/>
      <c r="J115" s="9"/>
    </row>
    <row r="116" spans="1:10" ht="24" customHeight="1">
      <c r="A116" s="39"/>
      <c r="B116" s="70" t="s">
        <v>78</v>
      </c>
      <c r="C116" s="71"/>
      <c r="D116" s="71"/>
      <c r="E116" s="124">
        <f>E115-C115</f>
        <v>-331898852.23000002</v>
      </c>
      <c r="F116" s="120">
        <f>F115-C115</f>
        <v>-254453061.07000005</v>
      </c>
      <c r="G116" s="120">
        <f>G115-D115</f>
        <v>70708797.609999895</v>
      </c>
      <c r="H116" s="120"/>
    </row>
    <row r="117" spans="1:10" ht="18.75" customHeight="1">
      <c r="A117" s="72">
        <v>10000000</v>
      </c>
      <c r="B117" s="73" t="s">
        <v>79</v>
      </c>
      <c r="C117" s="41">
        <f>C118</f>
        <v>726000</v>
      </c>
      <c r="D117" s="74">
        <f>D118</f>
        <v>1558898.72</v>
      </c>
    </row>
    <row r="118" spans="1:10" s="6" customFormat="1">
      <c r="A118" s="75">
        <v>19000000</v>
      </c>
      <c r="B118" s="76" t="s">
        <v>80</v>
      </c>
      <c r="C118" s="41">
        <f>C119+C123</f>
        <v>726000</v>
      </c>
      <c r="D118" s="74">
        <f>D119+D123</f>
        <v>1558898.72</v>
      </c>
      <c r="E118" s="111"/>
      <c r="F118" s="111"/>
      <c r="G118" s="111"/>
      <c r="H118" s="111"/>
      <c r="I118" s="111"/>
    </row>
    <row r="119" spans="1:10" s="5" customFormat="1">
      <c r="A119" s="75">
        <v>19010000</v>
      </c>
      <c r="B119" s="77" t="s">
        <v>81</v>
      </c>
      <c r="C119" s="41">
        <f>SUM(C120:C122)</f>
        <v>726000</v>
      </c>
      <c r="D119" s="74">
        <f>SUM(D120:D122)</f>
        <v>1558898.72</v>
      </c>
      <c r="E119" s="109"/>
      <c r="F119" s="109"/>
      <c r="G119" s="109"/>
      <c r="H119" s="109"/>
      <c r="I119" s="109"/>
    </row>
    <row r="120" spans="1:10" ht="36.6" customHeight="1">
      <c r="A120" s="78">
        <v>19010100</v>
      </c>
      <c r="B120" s="79" t="s">
        <v>119</v>
      </c>
      <c r="C120" s="88">
        <v>60000</v>
      </c>
      <c r="D120" s="17">
        <v>56137.87</v>
      </c>
    </row>
    <row r="121" spans="1:10" s="1" customFormat="1">
      <c r="A121" s="78">
        <v>19010200</v>
      </c>
      <c r="B121" s="80" t="s">
        <v>82</v>
      </c>
      <c r="C121" s="88">
        <v>160000</v>
      </c>
      <c r="D121" s="17">
        <v>112551.45</v>
      </c>
      <c r="E121" s="116"/>
      <c r="F121" s="116"/>
      <c r="G121" s="116"/>
      <c r="H121" s="116"/>
      <c r="I121" s="116"/>
    </row>
    <row r="122" spans="1:10" ht="38.25" customHeight="1">
      <c r="A122" s="78">
        <v>19010300</v>
      </c>
      <c r="B122" s="80" t="s">
        <v>83</v>
      </c>
      <c r="C122" s="88">
        <v>506000</v>
      </c>
      <c r="D122" s="17">
        <v>1390209.4</v>
      </c>
    </row>
    <row r="123" spans="1:10" ht="18.75" hidden="1" customHeight="1">
      <c r="A123" s="75">
        <v>19050000</v>
      </c>
      <c r="B123" s="77" t="s">
        <v>84</v>
      </c>
      <c r="C123" s="41"/>
      <c r="D123" s="74">
        <f>D124+D125</f>
        <v>0</v>
      </c>
    </row>
    <row r="124" spans="1:10" ht="35.25" hidden="1" customHeight="1">
      <c r="A124" s="78">
        <v>19050200</v>
      </c>
      <c r="B124" s="80" t="s">
        <v>85</v>
      </c>
      <c r="C124" s="32"/>
      <c r="D124" s="17"/>
    </row>
    <row r="125" spans="1:10" ht="35.25" hidden="1" customHeight="1">
      <c r="A125" s="78">
        <v>19050300</v>
      </c>
      <c r="B125" s="80" t="s">
        <v>86</v>
      </c>
      <c r="C125" s="19">
        <v>0</v>
      </c>
      <c r="D125" s="17"/>
    </row>
    <row r="126" spans="1:10" ht="20.25" customHeight="1">
      <c r="A126" s="75">
        <v>20000000</v>
      </c>
      <c r="B126" s="77" t="s">
        <v>87</v>
      </c>
      <c r="C126" s="42">
        <f>C127+C129+C134</f>
        <v>32750172.359999999</v>
      </c>
      <c r="D126" s="74">
        <f>D127+D129+D134</f>
        <v>15418686.190000001</v>
      </c>
    </row>
    <row r="127" spans="1:10" ht="20.25" hidden="1" customHeight="1">
      <c r="A127" s="75">
        <v>21000000</v>
      </c>
      <c r="B127" s="77" t="s">
        <v>41</v>
      </c>
      <c r="C127" s="42">
        <f>C128</f>
        <v>0</v>
      </c>
      <c r="D127" s="42">
        <f>D128</f>
        <v>0</v>
      </c>
    </row>
    <row r="128" spans="1:10" ht="41.45" hidden="1" customHeight="1">
      <c r="A128" s="75">
        <v>21110000</v>
      </c>
      <c r="B128" s="77" t="s">
        <v>107</v>
      </c>
      <c r="C128" s="81">
        <v>0</v>
      </c>
      <c r="D128" s="74"/>
    </row>
    <row r="129" spans="1:5" ht="15.75" customHeight="1">
      <c r="A129" s="82">
        <v>24000000</v>
      </c>
      <c r="B129" s="82" t="s">
        <v>57</v>
      </c>
      <c r="C129" s="41">
        <f>C130+C133</f>
        <v>50000</v>
      </c>
      <c r="D129" s="74">
        <f>D130+D133</f>
        <v>99820.5</v>
      </c>
    </row>
    <row r="130" spans="1:5" ht="26.25" customHeight="1">
      <c r="A130" s="75">
        <v>24060000</v>
      </c>
      <c r="B130" s="77" t="s">
        <v>59</v>
      </c>
      <c r="C130" s="41">
        <f>C131+C132</f>
        <v>50000</v>
      </c>
      <c r="D130" s="74">
        <f>D131+D132</f>
        <v>99820.5</v>
      </c>
    </row>
    <row r="131" spans="1:5" ht="20.25" hidden="1" customHeight="1">
      <c r="A131" s="78">
        <v>24061600</v>
      </c>
      <c r="B131" s="79" t="s">
        <v>88</v>
      </c>
      <c r="C131" s="32"/>
      <c r="D131" s="17"/>
    </row>
    <row r="132" spans="1:5" ht="39" customHeight="1">
      <c r="A132" s="78">
        <v>24062100</v>
      </c>
      <c r="B132" s="80" t="s">
        <v>89</v>
      </c>
      <c r="C132" s="88">
        <v>50000</v>
      </c>
      <c r="D132" s="17">
        <v>99820.5</v>
      </c>
    </row>
    <row r="133" spans="1:5" ht="20.25" hidden="1" customHeight="1">
      <c r="A133" s="75">
        <v>24170000</v>
      </c>
      <c r="B133" s="83" t="s">
        <v>90</v>
      </c>
      <c r="C133" s="41"/>
      <c r="D133" s="74"/>
    </row>
    <row r="134" spans="1:5" ht="22.5" customHeight="1">
      <c r="A134" s="84">
        <v>25000000</v>
      </c>
      <c r="B134" s="84" t="s">
        <v>91</v>
      </c>
      <c r="C134" s="74">
        <f>C135+C140</f>
        <v>32700172.359999999</v>
      </c>
      <c r="D134" s="74">
        <f>D135+D140</f>
        <v>15318865.690000001</v>
      </c>
      <c r="E134" s="125"/>
    </row>
    <row r="135" spans="1:5" ht="26.45" customHeight="1">
      <c r="A135" s="84">
        <v>25010000</v>
      </c>
      <c r="B135" s="85" t="s">
        <v>92</v>
      </c>
      <c r="C135" s="74">
        <f>C136+C137+C138+C139</f>
        <v>19058425.460000001</v>
      </c>
      <c r="D135" s="74">
        <f>D136+D137+D138+D139</f>
        <v>1674221.42</v>
      </c>
    </row>
    <row r="136" spans="1:5" ht="26.25" hidden="1" customHeight="1">
      <c r="A136" s="86">
        <v>25010100</v>
      </c>
      <c r="B136" s="50" t="s">
        <v>93</v>
      </c>
      <c r="C136" s="19">
        <v>19058425.460000001</v>
      </c>
      <c r="D136" s="17">
        <v>1448563.61</v>
      </c>
    </row>
    <row r="137" spans="1:5" ht="27" hidden="1" customHeight="1">
      <c r="A137" s="86">
        <v>25010200</v>
      </c>
      <c r="B137" s="50" t="s">
        <v>94</v>
      </c>
      <c r="C137" s="32"/>
      <c r="D137" s="17"/>
    </row>
    <row r="138" spans="1:5" ht="40.9" hidden="1" customHeight="1">
      <c r="A138" s="86">
        <v>25010300</v>
      </c>
      <c r="B138" s="50" t="s">
        <v>105</v>
      </c>
      <c r="C138" s="19"/>
      <c r="D138" s="17">
        <v>142598.39000000001</v>
      </c>
    </row>
    <row r="139" spans="1:5" ht="25.15" hidden="1" customHeight="1">
      <c r="A139" s="86">
        <v>25010400</v>
      </c>
      <c r="B139" s="50" t="s">
        <v>95</v>
      </c>
      <c r="C139" s="19"/>
      <c r="D139" s="17">
        <v>83059.42</v>
      </c>
    </row>
    <row r="140" spans="1:5" ht="19.899999999999999" customHeight="1">
      <c r="A140" s="84">
        <v>25020000</v>
      </c>
      <c r="B140" s="85" t="s">
        <v>96</v>
      </c>
      <c r="C140" s="87">
        <f>C141+C142</f>
        <v>13641746.9</v>
      </c>
      <c r="D140" s="87">
        <f>D141+D142</f>
        <v>13644644.270000001</v>
      </c>
    </row>
    <row r="141" spans="1:5" ht="19.899999999999999" hidden="1" customHeight="1">
      <c r="A141" s="86">
        <v>25020100</v>
      </c>
      <c r="B141" s="50" t="s">
        <v>97</v>
      </c>
      <c r="C141" s="129">
        <v>13641746.9</v>
      </c>
      <c r="D141" s="17">
        <v>12822099.140000001</v>
      </c>
    </row>
    <row r="142" spans="1:5" ht="76.150000000000006" hidden="1" customHeight="1">
      <c r="A142" s="86">
        <v>25020200</v>
      </c>
      <c r="B142" s="50" t="s">
        <v>108</v>
      </c>
      <c r="C142" s="129"/>
      <c r="D142" s="17">
        <v>822545.13</v>
      </c>
    </row>
    <row r="143" spans="1:5" ht="19.149999999999999" customHeight="1">
      <c r="A143" s="75">
        <v>30000000</v>
      </c>
      <c r="B143" s="77" t="s">
        <v>60</v>
      </c>
      <c r="C143" s="41">
        <f>C144+C146</f>
        <v>7650000</v>
      </c>
      <c r="D143" s="74">
        <f>D144+D146</f>
        <v>12753312.82</v>
      </c>
    </row>
    <row r="144" spans="1:5" ht="19.899999999999999" customHeight="1">
      <c r="A144" s="75">
        <v>31000000</v>
      </c>
      <c r="B144" s="83" t="s">
        <v>61</v>
      </c>
      <c r="C144" s="41">
        <f>C145</f>
        <v>7600000</v>
      </c>
      <c r="D144" s="74">
        <f>D145</f>
        <v>8076312.8200000003</v>
      </c>
    </row>
    <row r="145" spans="1:9" ht="37.5">
      <c r="A145" s="78">
        <v>31030000</v>
      </c>
      <c r="B145" s="80" t="s">
        <v>98</v>
      </c>
      <c r="C145" s="32">
        <v>7600000</v>
      </c>
      <c r="D145" s="17">
        <v>8076312.8200000003</v>
      </c>
    </row>
    <row r="146" spans="1:9" ht="18.600000000000001" customHeight="1">
      <c r="A146" s="75">
        <v>33000000</v>
      </c>
      <c r="B146" s="83" t="s">
        <v>99</v>
      </c>
      <c r="C146" s="41">
        <f>C147</f>
        <v>50000</v>
      </c>
      <c r="D146" s="41">
        <f>D147</f>
        <v>4677000</v>
      </c>
    </row>
    <row r="147" spans="1:9" ht="19.899999999999999" customHeight="1">
      <c r="A147" s="75">
        <v>33010000</v>
      </c>
      <c r="B147" s="83" t="s">
        <v>100</v>
      </c>
      <c r="C147" s="41">
        <f>C148</f>
        <v>50000</v>
      </c>
      <c r="D147" s="41">
        <f>D148</f>
        <v>4677000</v>
      </c>
    </row>
    <row r="148" spans="1:9" ht="34.9" customHeight="1">
      <c r="A148" s="78">
        <v>33010100</v>
      </c>
      <c r="B148" s="80" t="s">
        <v>109</v>
      </c>
      <c r="C148" s="88">
        <v>50000</v>
      </c>
      <c r="D148" s="29">
        <v>4677000</v>
      </c>
    </row>
    <row r="149" spans="1:9">
      <c r="A149" s="39">
        <v>40000000</v>
      </c>
      <c r="B149" s="40" t="s">
        <v>65</v>
      </c>
      <c r="C149" s="41">
        <f>C150</f>
        <v>202879257</v>
      </c>
      <c r="D149" s="41">
        <f>D150</f>
        <v>180601924</v>
      </c>
    </row>
    <row r="150" spans="1:9" ht="20.45" customHeight="1">
      <c r="A150" s="39">
        <v>41000000</v>
      </c>
      <c r="B150" s="43" t="s">
        <v>66</v>
      </c>
      <c r="C150" s="41">
        <f>C154+C151</f>
        <v>202879257</v>
      </c>
      <c r="D150" s="41">
        <f>D154+D151</f>
        <v>180601924</v>
      </c>
    </row>
    <row r="151" spans="1:9" ht="20.45" customHeight="1">
      <c r="A151" s="94">
        <v>41030000</v>
      </c>
      <c r="B151" s="93" t="s">
        <v>69</v>
      </c>
      <c r="C151" s="41">
        <f>C152+C153</f>
        <v>202479257</v>
      </c>
      <c r="D151" s="41">
        <f>D152+D153</f>
        <v>180201924</v>
      </c>
    </row>
    <row r="152" spans="1:9" ht="37.5">
      <c r="A152" s="63">
        <v>41033100</v>
      </c>
      <c r="B152" s="45" t="s">
        <v>144</v>
      </c>
      <c r="C152" s="41">
        <v>22277333</v>
      </c>
      <c r="D152" s="46"/>
    </row>
    <row r="153" spans="1:9" ht="36.6" customHeight="1">
      <c r="A153" s="63">
        <v>41034700</v>
      </c>
      <c r="B153" s="45" t="s">
        <v>145</v>
      </c>
      <c r="C153" s="41">
        <v>180201924</v>
      </c>
      <c r="D153" s="127">
        <v>180201924</v>
      </c>
    </row>
    <row r="154" spans="1:9">
      <c r="A154" s="39">
        <v>41050000</v>
      </c>
      <c r="B154" s="43" t="s">
        <v>73</v>
      </c>
      <c r="C154" s="41">
        <f>SUM(C155:C158)</f>
        <v>400000</v>
      </c>
      <c r="D154" s="41">
        <f>D155</f>
        <v>400000</v>
      </c>
    </row>
    <row r="155" spans="1:9" s="1" customFormat="1" ht="22.9" customHeight="1">
      <c r="A155" s="44">
        <v>41053900</v>
      </c>
      <c r="B155" s="45" t="s">
        <v>76</v>
      </c>
      <c r="C155" s="32">
        <v>400000</v>
      </c>
      <c r="D155" s="32">
        <v>400000</v>
      </c>
      <c r="E155" s="116"/>
      <c r="F155" s="116"/>
      <c r="G155" s="116"/>
      <c r="H155" s="116"/>
      <c r="I155" s="116"/>
    </row>
    <row r="156" spans="1:9" hidden="1">
      <c r="A156" s="78"/>
      <c r="B156" s="69"/>
      <c r="C156" s="32"/>
      <c r="D156" s="17"/>
    </row>
    <row r="157" spans="1:9" hidden="1">
      <c r="A157" s="78"/>
      <c r="B157" s="69"/>
      <c r="C157" s="32"/>
      <c r="D157" s="17"/>
    </row>
    <row r="158" spans="1:9" hidden="1">
      <c r="A158" s="78"/>
      <c r="B158" s="69"/>
      <c r="C158" s="32"/>
      <c r="D158" s="17"/>
    </row>
    <row r="159" spans="1:9" ht="19.899999999999999" customHeight="1">
      <c r="A159" s="75">
        <v>50000000</v>
      </c>
      <c r="B159" s="83" t="s">
        <v>101</v>
      </c>
      <c r="C159" s="41">
        <f>C160</f>
        <v>2000000</v>
      </c>
      <c r="D159" s="74">
        <f>D160</f>
        <v>1563174.86</v>
      </c>
    </row>
    <row r="160" spans="1:9" ht="38.450000000000003" customHeight="1">
      <c r="A160" s="78">
        <v>50110000</v>
      </c>
      <c r="B160" s="80" t="s">
        <v>102</v>
      </c>
      <c r="C160" s="32">
        <v>2000000</v>
      </c>
      <c r="D160" s="17">
        <v>1563174.86</v>
      </c>
    </row>
    <row r="161" spans="1:9" ht="22.9" customHeight="1">
      <c r="A161" s="137" t="s">
        <v>77</v>
      </c>
      <c r="B161" s="137"/>
      <c r="C161" s="95">
        <f>C159+C143+C149+C126+C117</f>
        <v>246005429.36000001</v>
      </c>
      <c r="D161" s="42">
        <f>D159+D143+D126+D117+D154+D151</f>
        <v>211895996.59</v>
      </c>
      <c r="F161" s="120"/>
      <c r="G161" s="120"/>
      <c r="H161" s="101">
        <v>11358454.199999999</v>
      </c>
    </row>
    <row r="162" spans="1:9" ht="29.45" customHeight="1">
      <c r="A162" s="133" t="s">
        <v>103</v>
      </c>
      <c r="B162" s="133"/>
      <c r="C162" s="42">
        <f>C161+C115</f>
        <v>1434566935.8600001</v>
      </c>
      <c r="D162" s="42">
        <f>D161+D115</f>
        <v>1215736251.75</v>
      </c>
      <c r="F162" s="120"/>
      <c r="G162" s="120"/>
      <c r="H162" s="120">
        <f>D161-H161</f>
        <v>200537542.39000002</v>
      </c>
    </row>
    <row r="163" spans="1:9" s="31" customFormat="1" ht="154.9" customHeight="1">
      <c r="A163" s="30" t="s">
        <v>147</v>
      </c>
      <c r="B163" s="30"/>
      <c r="C163" s="128" t="s">
        <v>148</v>
      </c>
      <c r="D163" s="97"/>
      <c r="E163" s="126"/>
      <c r="F163" s="126"/>
      <c r="G163" s="126"/>
      <c r="H163" s="126"/>
      <c r="I163" s="126"/>
    </row>
    <row r="165" spans="1:9" ht="19.899999999999999" customHeight="1">
      <c r="A165" s="28"/>
      <c r="B165" s="28"/>
      <c r="C165" s="18"/>
      <c r="D165" s="18"/>
      <c r="F165" s="120"/>
      <c r="G165" s="120"/>
      <c r="H165" s="120"/>
    </row>
    <row r="166" spans="1:9" ht="13.9" customHeight="1">
      <c r="A166" s="7"/>
      <c r="B166" s="8"/>
      <c r="C166" s="18"/>
      <c r="D166" s="20"/>
      <c r="E166" s="120"/>
    </row>
  </sheetData>
  <sheetProtection selectLockedCells="1" selectUnlockedCells="1"/>
  <mergeCells count="5">
    <mergeCell ref="A162:B162"/>
    <mergeCell ref="C2:D2"/>
    <mergeCell ref="A5:D5"/>
    <mergeCell ref="A115:B115"/>
    <mergeCell ref="A161:B161"/>
  </mergeCells>
  <phoneticPr fontId="14" type="noConversion"/>
  <conditionalFormatting sqref="D93">
    <cfRule type="expression" dxfId="106" priority="80" stopIfTrue="1">
      <formula>XFC93=1</formula>
    </cfRule>
  </conditionalFormatting>
  <conditionalFormatting sqref="C12:C15 C31:C33 D31 D120:D122 D132 D136 D138:D139 D141:D142">
    <cfRule type="expression" dxfId="105" priority="118" stopIfTrue="1">
      <formula>XFC12=1</formula>
    </cfRule>
  </conditionalFormatting>
  <conditionalFormatting sqref="D12:D15">
    <cfRule type="expression" dxfId="104" priority="117" stopIfTrue="1">
      <formula>XFC12=1</formula>
    </cfRule>
  </conditionalFormatting>
  <conditionalFormatting sqref="C12:C15">
    <cfRule type="expression" dxfId="103" priority="116" stopIfTrue="1">
      <formula>XFC12=1</formula>
    </cfRule>
  </conditionalFormatting>
  <conditionalFormatting sqref="D12:D15">
    <cfRule type="expression" dxfId="102" priority="115" stopIfTrue="1">
      <formula>XFC12=1</formula>
    </cfRule>
  </conditionalFormatting>
  <conditionalFormatting sqref="C19">
    <cfRule type="expression" dxfId="101" priority="114" stopIfTrue="1">
      <formula>XFC19=1</formula>
    </cfRule>
  </conditionalFormatting>
  <conditionalFormatting sqref="D19">
    <cfRule type="expression" dxfId="100" priority="113" stopIfTrue="1">
      <formula>XFC19=1</formula>
    </cfRule>
  </conditionalFormatting>
  <conditionalFormatting sqref="C24">
    <cfRule type="expression" dxfId="99" priority="112" stopIfTrue="1">
      <formula>XFC24=1</formula>
    </cfRule>
  </conditionalFormatting>
  <conditionalFormatting sqref="D24">
    <cfRule type="expression" dxfId="98" priority="111" stopIfTrue="1">
      <formula>XFC24=1</formula>
    </cfRule>
  </conditionalFormatting>
  <conditionalFormatting sqref="C28">
    <cfRule type="expression" dxfId="97" priority="110" stopIfTrue="1">
      <formula>XFC28=1</formula>
    </cfRule>
  </conditionalFormatting>
  <conditionalFormatting sqref="D28">
    <cfRule type="expression" dxfId="96" priority="109" stopIfTrue="1">
      <formula>XFC28=1</formula>
    </cfRule>
  </conditionalFormatting>
  <conditionalFormatting sqref="C30">
    <cfRule type="expression" dxfId="95" priority="108" stopIfTrue="1">
      <formula>XFC30=1</formula>
    </cfRule>
  </conditionalFormatting>
  <conditionalFormatting sqref="D30">
    <cfRule type="expression" dxfId="94" priority="107" stopIfTrue="1">
      <formula>XFC30=1</formula>
    </cfRule>
  </conditionalFormatting>
  <conditionalFormatting sqref="D31">
    <cfRule type="expression" dxfId="93" priority="105" stopIfTrue="1">
      <formula>XFC31=1</formula>
    </cfRule>
  </conditionalFormatting>
  <conditionalFormatting sqref="C36:C43">
    <cfRule type="expression" dxfId="92" priority="104" stopIfTrue="1">
      <formula>XFC36=1</formula>
    </cfRule>
  </conditionalFormatting>
  <conditionalFormatting sqref="D36:D43">
    <cfRule type="expression" dxfId="91" priority="103" stopIfTrue="1">
      <formula>XFC36=1</formula>
    </cfRule>
  </conditionalFormatting>
  <conditionalFormatting sqref="C45">
    <cfRule type="expression" dxfId="90" priority="102" stopIfTrue="1">
      <formula>XFC45=1</formula>
    </cfRule>
  </conditionalFormatting>
  <conditionalFormatting sqref="D45">
    <cfRule type="expression" dxfId="89" priority="101" stopIfTrue="1">
      <formula>XFC45=1</formula>
    </cfRule>
  </conditionalFormatting>
  <conditionalFormatting sqref="C47">
    <cfRule type="expression" dxfId="88" priority="100" stopIfTrue="1">
      <formula>XFC47=1</formula>
    </cfRule>
  </conditionalFormatting>
  <conditionalFormatting sqref="D47">
    <cfRule type="expression" dxfId="87" priority="99" stopIfTrue="1">
      <formula>XFC47=1</formula>
    </cfRule>
  </conditionalFormatting>
  <conditionalFormatting sqref="C49:C50">
    <cfRule type="expression" dxfId="86" priority="98" stopIfTrue="1">
      <formula>XFC49=1</formula>
    </cfRule>
  </conditionalFormatting>
  <conditionalFormatting sqref="D49:D50">
    <cfRule type="expression" dxfId="85" priority="97" stopIfTrue="1">
      <formula>XFC49=1</formula>
    </cfRule>
  </conditionalFormatting>
  <conditionalFormatting sqref="C55:C57">
    <cfRule type="expression" dxfId="84" priority="96" stopIfTrue="1">
      <formula>XFC55=1</formula>
    </cfRule>
  </conditionalFormatting>
  <conditionalFormatting sqref="D55:D57">
    <cfRule type="expression" dxfId="83" priority="95" stopIfTrue="1">
      <formula>XFC55=1</formula>
    </cfRule>
  </conditionalFormatting>
  <conditionalFormatting sqref="C61">
    <cfRule type="expression" dxfId="82" priority="94" stopIfTrue="1">
      <formula>XFC61=1</formula>
    </cfRule>
  </conditionalFormatting>
  <conditionalFormatting sqref="D61">
    <cfRule type="expression" dxfId="81" priority="93" stopIfTrue="1">
      <formula>XFC61=1</formula>
    </cfRule>
  </conditionalFormatting>
  <conditionalFormatting sqref="D65:D68">
    <cfRule type="expression" dxfId="80" priority="92" stopIfTrue="1">
      <formula>XFC65=1</formula>
    </cfRule>
  </conditionalFormatting>
  <conditionalFormatting sqref="D73:D76">
    <cfRule type="expression" dxfId="79" priority="91" stopIfTrue="1">
      <formula>XFC73=1</formula>
    </cfRule>
  </conditionalFormatting>
  <conditionalFormatting sqref="C65:C68">
    <cfRule type="expression" dxfId="78" priority="90" stopIfTrue="1">
      <formula>XFC65=1</formula>
    </cfRule>
  </conditionalFormatting>
  <conditionalFormatting sqref="C74:C76">
    <cfRule type="expression" dxfId="77" priority="89" stopIfTrue="1">
      <formula>XFC74=1</formula>
    </cfRule>
  </conditionalFormatting>
  <conditionalFormatting sqref="C79">
    <cfRule type="expression" dxfId="76" priority="88" stopIfTrue="1">
      <formula>XFC79=1</formula>
    </cfRule>
  </conditionalFormatting>
  <conditionalFormatting sqref="D79">
    <cfRule type="expression" dxfId="75" priority="87" stopIfTrue="1">
      <formula>XFC79=1</formula>
    </cfRule>
  </conditionalFormatting>
  <conditionalFormatting sqref="C81:C82">
    <cfRule type="expression" dxfId="74" priority="86" stopIfTrue="1">
      <formula>XFC81=1</formula>
    </cfRule>
  </conditionalFormatting>
  <conditionalFormatting sqref="D81:D82">
    <cfRule type="expression" dxfId="73" priority="85" stopIfTrue="1">
      <formula>XFC81=1</formula>
    </cfRule>
  </conditionalFormatting>
  <conditionalFormatting sqref="C83">
    <cfRule type="expression" dxfId="72" priority="84" stopIfTrue="1">
      <formula>XFC83=1</formula>
    </cfRule>
  </conditionalFormatting>
  <conditionalFormatting sqref="D83">
    <cfRule type="expression" dxfId="71" priority="83" stopIfTrue="1">
      <formula>XFC83=1</formula>
    </cfRule>
  </conditionalFormatting>
  <conditionalFormatting sqref="C87">
    <cfRule type="expression" dxfId="70" priority="82" stopIfTrue="1">
      <formula>XFC87=1</formula>
    </cfRule>
  </conditionalFormatting>
  <conditionalFormatting sqref="D87">
    <cfRule type="expression" dxfId="69" priority="81" stopIfTrue="1">
      <formula>XFC87=1</formula>
    </cfRule>
  </conditionalFormatting>
  <conditionalFormatting sqref="B97 B101:B102">
    <cfRule type="expression" dxfId="68" priority="79" stopIfTrue="1">
      <formula>XFD97=1</formula>
    </cfRule>
  </conditionalFormatting>
  <conditionalFormatting sqref="C97">
    <cfRule type="expression" dxfId="67" priority="78" stopIfTrue="1">
      <formula>XFC97=1</formula>
    </cfRule>
  </conditionalFormatting>
  <conditionalFormatting sqref="D97">
    <cfRule type="expression" dxfId="66" priority="77" stopIfTrue="1">
      <formula>XFC97=1</formula>
    </cfRule>
  </conditionalFormatting>
  <conditionalFormatting sqref="C98">
    <cfRule type="expression" dxfId="65" priority="76" stopIfTrue="1">
      <formula>XFC98=1</formula>
    </cfRule>
  </conditionalFormatting>
  <conditionalFormatting sqref="D98">
    <cfRule type="expression" dxfId="64" priority="75" stopIfTrue="1">
      <formula>XFC98=1</formula>
    </cfRule>
  </conditionalFormatting>
  <conditionalFormatting sqref="A101:A102">
    <cfRule type="expression" dxfId="63" priority="72" stopIfTrue="1">
      <formula>XFD101=1</formula>
    </cfRule>
  </conditionalFormatting>
  <conditionalFormatting sqref="C102:C103">
    <cfRule type="expression" dxfId="62" priority="70" stopIfTrue="1">
      <formula>XFC102=1</formula>
    </cfRule>
  </conditionalFormatting>
  <conditionalFormatting sqref="D103">
    <cfRule type="expression" dxfId="61" priority="69" stopIfTrue="1">
      <formula>XFC103=1</formula>
    </cfRule>
  </conditionalFormatting>
  <conditionalFormatting sqref="C110:C114">
    <cfRule type="expression" dxfId="60" priority="68" stopIfTrue="1">
      <formula>XFC110=1</formula>
    </cfRule>
  </conditionalFormatting>
  <conditionalFormatting sqref="D110:D114">
    <cfRule type="expression" dxfId="59" priority="67" stopIfTrue="1">
      <formula>XFC110=1</formula>
    </cfRule>
  </conditionalFormatting>
  <conditionalFormatting sqref="C120:C122 C132 C148">
    <cfRule type="expression" dxfId="58" priority="66" stopIfTrue="1">
      <formula>XFD120=1</formula>
    </cfRule>
  </conditionalFormatting>
  <conditionalFormatting sqref="D40:D43">
    <cfRule type="expression" dxfId="57" priority="58" stopIfTrue="1">
      <formula>XFA40=1</formula>
    </cfRule>
  </conditionalFormatting>
  <conditionalFormatting sqref="D49:D50">
    <cfRule type="expression" dxfId="56" priority="57" stopIfTrue="1">
      <formula>XFA49=1</formula>
    </cfRule>
  </conditionalFormatting>
  <conditionalFormatting sqref="D55:D57">
    <cfRule type="expression" dxfId="55" priority="56" stopIfTrue="1">
      <formula>XFA55=1</formula>
    </cfRule>
  </conditionalFormatting>
  <conditionalFormatting sqref="D65:D68">
    <cfRule type="expression" dxfId="54" priority="55" stopIfTrue="1">
      <formula>XFA65=1</formula>
    </cfRule>
  </conditionalFormatting>
  <conditionalFormatting sqref="D73:D77">
    <cfRule type="expression" dxfId="53" priority="54" stopIfTrue="1">
      <formula>XFA73=1</formula>
    </cfRule>
  </conditionalFormatting>
  <conditionalFormatting sqref="D87:D88">
    <cfRule type="expression" dxfId="52" priority="53" stopIfTrue="1">
      <formula>XFA87=1</formula>
    </cfRule>
  </conditionalFormatting>
  <conditionalFormatting sqref="D120">
    <cfRule type="expression" dxfId="51" priority="52" stopIfTrue="1">
      <formula>XFA120=1</formula>
    </cfRule>
  </conditionalFormatting>
  <conditionalFormatting sqref="D136:D139">
    <cfRule type="expression" dxfId="50" priority="51" stopIfTrue="1">
      <formula>XFA136=1</formula>
    </cfRule>
  </conditionalFormatting>
  <conditionalFormatting sqref="D141:D142">
    <cfRule type="expression" dxfId="49" priority="50" stopIfTrue="1">
      <formula>XFA141=1</formula>
    </cfRule>
  </conditionalFormatting>
  <conditionalFormatting sqref="D36:D39">
    <cfRule type="expression" dxfId="48" priority="49" stopIfTrue="1">
      <formula>XFA36=1</formula>
    </cfRule>
  </conditionalFormatting>
  <conditionalFormatting sqref="D40:D45">
    <cfRule type="expression" dxfId="47" priority="48" stopIfTrue="1">
      <formula>XFA40=1</formula>
    </cfRule>
  </conditionalFormatting>
  <conditionalFormatting sqref="D49:D50">
    <cfRule type="expression" dxfId="46" priority="47" stopIfTrue="1">
      <formula>XFA49=1</formula>
    </cfRule>
  </conditionalFormatting>
  <conditionalFormatting sqref="D55:D57">
    <cfRule type="expression" dxfId="45" priority="46" stopIfTrue="1">
      <formula>XFA55=1</formula>
    </cfRule>
  </conditionalFormatting>
  <conditionalFormatting sqref="D73:D77">
    <cfRule type="expression" dxfId="44" priority="45" stopIfTrue="1">
      <formula>XFA73=1</formula>
    </cfRule>
  </conditionalFormatting>
  <conditionalFormatting sqref="D110:D114">
    <cfRule type="expression" dxfId="43" priority="44" stopIfTrue="1">
      <formula>XFA110=1</formula>
    </cfRule>
  </conditionalFormatting>
  <conditionalFormatting sqref="D12:D16">
    <cfRule type="expression" dxfId="42" priority="43" stopIfTrue="1">
      <formula>XFA12=1</formula>
    </cfRule>
  </conditionalFormatting>
  <conditionalFormatting sqref="D32:D33">
    <cfRule type="expression" dxfId="41" priority="42" stopIfTrue="1">
      <formula>XFA32=1</formula>
    </cfRule>
  </conditionalFormatting>
  <conditionalFormatting sqref="D36:D45">
    <cfRule type="expression" dxfId="40" priority="41" stopIfTrue="1">
      <formula>XFA36=1</formula>
    </cfRule>
  </conditionalFormatting>
  <conditionalFormatting sqref="D49:D50">
    <cfRule type="expression" dxfId="39" priority="40" stopIfTrue="1">
      <formula>XFA49=1</formula>
    </cfRule>
  </conditionalFormatting>
  <conditionalFormatting sqref="D55:D57">
    <cfRule type="expression" dxfId="38" priority="39" stopIfTrue="1">
      <formula>XFA55=1</formula>
    </cfRule>
  </conditionalFormatting>
  <conditionalFormatting sqref="D65:D68">
    <cfRule type="expression" dxfId="37" priority="38" stopIfTrue="1">
      <formula>XFA65=1</formula>
    </cfRule>
  </conditionalFormatting>
  <conditionalFormatting sqref="D73:D76">
    <cfRule type="expression" dxfId="36" priority="37" stopIfTrue="1">
      <formula>XFA73=1</formula>
    </cfRule>
  </conditionalFormatting>
  <conditionalFormatting sqref="D141:D142">
    <cfRule type="expression" dxfId="35" priority="32" stopIfTrue="1">
      <formula>XFA141=1</formula>
    </cfRule>
  </conditionalFormatting>
  <conditionalFormatting sqref="D87:D88">
    <cfRule type="expression" dxfId="34" priority="36" stopIfTrue="1">
      <formula>XFA87=1</formula>
    </cfRule>
  </conditionalFormatting>
  <conditionalFormatting sqref="D110:D111">
    <cfRule type="expression" dxfId="33" priority="35" stopIfTrue="1">
      <formula>XFA110=1</formula>
    </cfRule>
  </conditionalFormatting>
  <conditionalFormatting sqref="D120:D122">
    <cfRule type="expression" dxfId="32" priority="34" stopIfTrue="1">
      <formula>XFA120=1</formula>
    </cfRule>
  </conditionalFormatting>
  <conditionalFormatting sqref="D136:D138">
    <cfRule type="expression" dxfId="31" priority="33" stopIfTrue="1">
      <formula>XFA136=1</formula>
    </cfRule>
  </conditionalFormatting>
  <conditionalFormatting sqref="C100">
    <cfRule type="expression" dxfId="30" priority="31" stopIfTrue="1">
      <formula>XFC100=1</formula>
    </cfRule>
  </conditionalFormatting>
  <conditionalFormatting sqref="D12:D16">
    <cfRule type="expression" dxfId="29" priority="30" stopIfTrue="1">
      <formula>XFA12=1</formula>
    </cfRule>
  </conditionalFormatting>
  <conditionalFormatting sqref="D19">
    <cfRule type="expression" dxfId="28" priority="29" stopIfTrue="1">
      <formula>XFA19=1</formula>
    </cfRule>
  </conditionalFormatting>
  <conditionalFormatting sqref="D32:D33">
    <cfRule type="expression" dxfId="27" priority="28" stopIfTrue="1">
      <formula>XFA32=1</formula>
    </cfRule>
  </conditionalFormatting>
  <conditionalFormatting sqref="D36:D45">
    <cfRule type="expression" dxfId="26" priority="27" stopIfTrue="1">
      <formula>XFA36=1</formula>
    </cfRule>
  </conditionalFormatting>
  <conditionalFormatting sqref="D49:D50">
    <cfRule type="expression" dxfId="25" priority="26" stopIfTrue="1">
      <formula>XFA49=1</formula>
    </cfRule>
  </conditionalFormatting>
  <conditionalFormatting sqref="D55:D57">
    <cfRule type="expression" dxfId="24" priority="25" stopIfTrue="1">
      <formula>XFA55=1</formula>
    </cfRule>
  </conditionalFormatting>
  <conditionalFormatting sqref="D61">
    <cfRule type="expression" dxfId="23" priority="24" stopIfTrue="1">
      <formula>XFA61=1</formula>
    </cfRule>
  </conditionalFormatting>
  <conditionalFormatting sqref="D65:D68">
    <cfRule type="expression" dxfId="22" priority="23" stopIfTrue="1">
      <formula>XFA65=1</formula>
    </cfRule>
  </conditionalFormatting>
  <conditionalFormatting sqref="D73:D77">
    <cfRule type="expression" dxfId="21" priority="22" stopIfTrue="1">
      <formula>XFA73=1</formula>
    </cfRule>
  </conditionalFormatting>
  <conditionalFormatting sqref="D79">
    <cfRule type="expression" dxfId="20" priority="21" stopIfTrue="1">
      <formula>XFA79=1</formula>
    </cfRule>
  </conditionalFormatting>
  <conditionalFormatting sqref="D87:D88">
    <cfRule type="expression" dxfId="19" priority="20" stopIfTrue="1">
      <formula>XFA87=1</formula>
    </cfRule>
  </conditionalFormatting>
  <conditionalFormatting sqref="D93">
    <cfRule type="expression" dxfId="18" priority="19" stopIfTrue="1">
      <formula>XFA93=1</formula>
    </cfRule>
  </conditionalFormatting>
  <conditionalFormatting sqref="D98">
    <cfRule type="expression" dxfId="17" priority="18" stopIfTrue="1">
      <formula>XFA98=1</formula>
    </cfRule>
  </conditionalFormatting>
  <conditionalFormatting sqref="D100">
    <cfRule type="expression" dxfId="16" priority="17" stopIfTrue="1">
      <formula>XFA100=1</formula>
    </cfRule>
  </conditionalFormatting>
  <conditionalFormatting sqref="D108">
    <cfRule type="expression" dxfId="15" priority="16" stopIfTrue="1">
      <formula>XFA108=1</formula>
    </cfRule>
  </conditionalFormatting>
  <conditionalFormatting sqref="D109">
    <cfRule type="expression" dxfId="14" priority="15" stopIfTrue="1">
      <formula>XFA109=1</formula>
    </cfRule>
  </conditionalFormatting>
  <conditionalFormatting sqref="D110">
    <cfRule type="expression" dxfId="13" priority="14" stopIfTrue="1">
      <formula>XFA110=1</formula>
    </cfRule>
  </conditionalFormatting>
  <conditionalFormatting sqref="D111">
    <cfRule type="expression" dxfId="12" priority="13" stopIfTrue="1">
      <formula>XFA111=1</formula>
    </cfRule>
  </conditionalFormatting>
  <conditionalFormatting sqref="D112">
    <cfRule type="expression" dxfId="11" priority="12" stopIfTrue="1">
      <formula>XFA112=1</formula>
    </cfRule>
  </conditionalFormatting>
  <conditionalFormatting sqref="D113">
    <cfRule type="expression" dxfId="10" priority="11" stopIfTrue="1">
      <formula>XFA113=1</formula>
    </cfRule>
  </conditionalFormatting>
  <conditionalFormatting sqref="D114">
    <cfRule type="expression" dxfId="9" priority="10" stopIfTrue="1">
      <formula>XFA114=1</formula>
    </cfRule>
  </conditionalFormatting>
  <conditionalFormatting sqref="C109">
    <cfRule type="expression" dxfId="8" priority="9" stopIfTrue="1">
      <formula>XFB109=1</formula>
    </cfRule>
  </conditionalFormatting>
  <conditionalFormatting sqref="D120:D122">
    <cfRule type="expression" dxfId="7" priority="8" stopIfTrue="1">
      <formula>XFA120=1</formula>
    </cfRule>
  </conditionalFormatting>
  <conditionalFormatting sqref="D132">
    <cfRule type="expression" dxfId="6" priority="7" stopIfTrue="1">
      <formula>XFA132=1</formula>
    </cfRule>
  </conditionalFormatting>
  <conditionalFormatting sqref="D138:D139">
    <cfRule type="expression" dxfId="5" priority="6" stopIfTrue="1">
      <formula>XFA138=1</formula>
    </cfRule>
  </conditionalFormatting>
  <conditionalFormatting sqref="D141:D142">
    <cfRule type="expression" dxfId="4" priority="5" stopIfTrue="1">
      <formula>XFA141=1</formula>
    </cfRule>
  </conditionalFormatting>
  <conditionalFormatting sqref="D145">
    <cfRule type="expression" dxfId="3" priority="4" stopIfTrue="1">
      <formula>XFA145=1</formula>
    </cfRule>
  </conditionalFormatting>
  <conditionalFormatting sqref="D148">
    <cfRule type="expression" dxfId="2" priority="3" stopIfTrue="1">
      <formula>XFA148=1</formula>
    </cfRule>
  </conditionalFormatting>
  <conditionalFormatting sqref="D153">
    <cfRule type="expression" dxfId="1" priority="2" stopIfTrue="1">
      <formula>XFA153=1</formula>
    </cfRule>
  </conditionalFormatting>
  <conditionalFormatting sqref="D160">
    <cfRule type="expression" dxfId="0" priority="1" stopIfTrue="1">
      <formula>XFA160=1</formula>
    </cfRule>
  </conditionalFormatting>
  <pageMargins left="1.1811023622047245" right="0.19685039370078741" top="0.39370078740157483" bottom="0.19685039370078741" header="0.51181102362204722" footer="0.51181102362204722"/>
  <pageSetup paperSize="9" scale="49" firstPageNumber="0" orientation="portrait" horizontalDpi="300" verticalDpi="300" r:id="rId1"/>
  <headerFooter alignWithMargins="0"/>
  <rowBreaks count="2" manualBreakCount="2">
    <brk id="68" max="24" man="1"/>
    <brk id="117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Кириченко</dc:creator>
  <cp:lastModifiedBy>admin</cp:lastModifiedBy>
  <cp:lastPrinted>2023-10-06T07:19:54Z</cp:lastPrinted>
  <dcterms:created xsi:type="dcterms:W3CDTF">2020-09-21T10:01:22Z</dcterms:created>
  <dcterms:modified xsi:type="dcterms:W3CDTF">2023-10-09T13:58:44Z</dcterms:modified>
</cp:coreProperties>
</file>