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285" windowWidth="9720" windowHeight="8715" tabRatio="927" activeTab="0"/>
  </bookViews>
  <sheets>
    <sheet name="1 квартал 2023" sheetId="1" r:id="rId1"/>
  </sheets>
  <definedNames>
    <definedName name="_xlnm.Print_Area" localSheetId="0">'1 квартал 2023'!$A$1:$H$53</definedName>
  </definedNames>
  <calcPr fullCalcOnLoad="1"/>
</workbook>
</file>

<file path=xl/sharedStrings.xml><?xml version="1.0" encoding="utf-8"?>
<sst xmlns="http://schemas.openxmlformats.org/spreadsheetml/2006/main" count="62" uniqueCount="59">
  <si>
    <t>Найменування</t>
  </si>
  <si>
    <t>Оплата природного газу</t>
  </si>
  <si>
    <t>№</t>
  </si>
  <si>
    <t>Профінансо-вано, грн.</t>
  </si>
  <si>
    <t>Утримання доріг КП "Затишне місто"</t>
  </si>
  <si>
    <t>План на  рік, грн</t>
  </si>
  <si>
    <t>Послуги з садіння та догляду за зеленими насадженнями КП "Затишне місто"</t>
  </si>
  <si>
    <t>% виконання</t>
  </si>
  <si>
    <t>грн.</t>
  </si>
  <si>
    <t>Всього</t>
  </si>
  <si>
    <t xml:space="preserve"> Відхилення (+,-)</t>
  </si>
  <si>
    <t xml:space="preserve"> </t>
  </si>
  <si>
    <t xml:space="preserve">Послуги з видалення рідких та твердих відходів  КП "Затишне місто"   </t>
  </si>
  <si>
    <t>Захоронення твердих побутових відходів на полігоні ТПВ</t>
  </si>
  <si>
    <t>Утримання притулку для безпритульних тварин  (КПКВ 6020)</t>
  </si>
  <si>
    <t>Аналіз використання коштів бюджету Павлоградської міської територіальної громади</t>
  </si>
  <si>
    <t>Утримання цвинтарів КП "Спеціалізовавна Агенція Ритуал"</t>
  </si>
  <si>
    <t>Утримання доріг КП "Павлоград-Світло"</t>
  </si>
  <si>
    <t xml:space="preserve">Утримання та поточний ремонт мереж зовнішнього освітлення КП "Павлоград - Світло" </t>
  </si>
  <si>
    <t>Оплата використаної  електроенергії  по зовнішньому освітленню міста КП "Павлоград Світло"</t>
  </si>
  <si>
    <t>Заходи з догляду та продовження віку дерев</t>
  </si>
  <si>
    <t>Проєкт землеустрою  щодо відведення земельної ділянки у звязку зі зміною цільового призначення на вул. Підгірна 9а</t>
  </si>
  <si>
    <t>Поточний ремонт доріг</t>
  </si>
  <si>
    <t>Організація благоустрою населених пунктів</t>
  </si>
  <si>
    <t>Інші видатки ЖКГ</t>
  </si>
  <si>
    <t>Дезинсекція зелених зон міста</t>
  </si>
  <si>
    <t>Проведення дератизації та деларвації</t>
  </si>
  <si>
    <t>Покіс трави на території міста</t>
  </si>
  <si>
    <t>Утримання міських пляжів</t>
  </si>
  <si>
    <t>Придбання лавок</t>
  </si>
  <si>
    <t>Придбання ігрових елементів</t>
  </si>
  <si>
    <t>Придбання прапорів</t>
  </si>
  <si>
    <t>Проєкт землеустрою  щодо відведення земельної ділянки у постійне користування для обслуговування будівлі гуртожитку вул. Промислоа 9/2</t>
  </si>
  <si>
    <t>Технічна документація із землеустрою щодо поділу земельної ділянки на окремі земельні ділянки на вул. Дніпровська, Парк ім. 1 Травня</t>
  </si>
  <si>
    <t>Технічна документація із землеустрою щодовстановлення (відновлення) меж земельної ділянки в натурі на вул. Дніпровська, Парк ім. 1 Травня</t>
  </si>
  <si>
    <t>коригування проєкту землеустрою щодо відведення земельної ділянки Дитячого скверу</t>
  </si>
  <si>
    <t>коригування проєкту землеустрою щодо відведення земельної ділянки скверу Шевченко</t>
  </si>
  <si>
    <t>Перевірка вузла обліку теплової енергії який встановлено  за адресою вул. Ливарна 18 м. Павлоград</t>
  </si>
  <si>
    <t xml:space="preserve">Спилювання сухих дерев </t>
  </si>
  <si>
    <t>Технічне обстеження будинку по вул. Західнодонбаська</t>
  </si>
  <si>
    <t>Проведення тех. інвентаризаці та незалежної оцінки будівель, квартир</t>
  </si>
  <si>
    <t xml:space="preserve">Відшкодування відсоткових ставок ОСББ за залученими в фінансових установах кредитами </t>
  </si>
  <si>
    <t xml:space="preserve">Утримання малих архітектурних форм             КП "Затишне місто"                       </t>
  </si>
  <si>
    <t>по галузі "Житлово-комунальне господарство" за 9 місяців 2023 року</t>
  </si>
  <si>
    <t>Видалення парослі на території міста</t>
  </si>
  <si>
    <t>Проведення лісопатологічного обстеження зелених насаджень з метою визначення їх стану</t>
  </si>
  <si>
    <t>Оновлення прапорів на металевих конструкціях</t>
  </si>
  <si>
    <t>Отримання сертифікатів що засвідчує відповідність закінченого будівництва</t>
  </si>
  <si>
    <t>Демонтаж будівлі по вул. Соборна 105 б</t>
  </si>
  <si>
    <t>Поточний ремонт частини приміщень та покрівлі в будівлі гуртожитка розташованого за адресою вул. Промислова 9/1 м. Павлоград</t>
  </si>
  <si>
    <t>Встановлення та підключення дизель - генератора на території транзитного містечка</t>
  </si>
  <si>
    <t>Придбання дизельного палива та мастила для дизель - генератора</t>
  </si>
  <si>
    <t>Всього КПК 6000 у т.ч.</t>
  </si>
  <si>
    <t>Всього КПК 7000 у т.ч.</t>
  </si>
  <si>
    <t>План на 12 місяців 2023 року</t>
  </si>
  <si>
    <t>Виконано за 12 місяців 2023 року</t>
  </si>
  <si>
    <t xml:space="preserve">Поточний ремонт териорії на вул. Дніпровська </t>
  </si>
  <si>
    <t>Технічний нагляд по об'єкту "Поточний ремонт території на вул. Дніпровська</t>
  </si>
  <si>
    <t>Послуга постачання теплової енергії (вул. Пілгірна, 19 м. Павлоград)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</si>
</sst>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#,##0.000"/>
    <numFmt numFmtId="212" formatCode="[$-FC19]d\ mmmm\ yyyy\ &quot;г.&quot;"/>
    <numFmt numFmtId="213" formatCode="000000"/>
    <numFmt numFmtId="214" formatCode="#,##0_ ;\-#,##0\ "/>
    <numFmt numFmtId="215" formatCode="#,##0.00000"/>
    <numFmt numFmtId="216" formatCode="_(* #,##0.0_);_(* \(#,##0.0\);_(* &quot;-&quot;??_);_(@_)"/>
    <numFmt numFmtId="217" formatCode="_(* #,##0_);_(* \(#,##0\);_(* &quot;-&quot;??_);_(@_)"/>
    <numFmt numFmtId="218" formatCode="_-* #,##0.000\ _₽_-;\-* #,##0.000\ _₽_-;_-* &quot;-&quot;??\ _₽_-;_-@_-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8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/>
    </xf>
    <xf numFmtId="4" fontId="11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/>
    </xf>
    <xf numFmtId="3" fontId="5" fillId="0" borderId="11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right" vertical="center"/>
    </xf>
    <xf numFmtId="3" fontId="3" fillId="0" borderId="0" xfId="0" applyNumberFormat="1" applyFont="1" applyFill="1" applyAlignment="1">
      <alignment/>
    </xf>
    <xf numFmtId="0" fontId="9" fillId="0" borderId="11" xfId="54" applyFont="1" applyFill="1" applyBorder="1" applyAlignment="1">
      <alignment wrapText="1"/>
      <protection/>
    </xf>
    <xf numFmtId="0" fontId="9" fillId="0" borderId="11" xfId="0" applyFont="1" applyFill="1" applyBorder="1" applyAlignment="1">
      <alignment/>
    </xf>
    <xf numFmtId="0" fontId="9" fillId="0" borderId="11" xfId="0" applyFont="1" applyBorder="1" applyAlignment="1">
      <alignment wrapText="1"/>
    </xf>
    <xf numFmtId="206" fontId="5" fillId="0" borderId="11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Alignment="1">
      <alignment/>
    </xf>
    <xf numFmtId="203" fontId="3" fillId="0" borderId="0" xfId="0" applyNumberFormat="1" applyFont="1" applyFill="1" applyAlignment="1">
      <alignment/>
    </xf>
    <xf numFmtId="203" fontId="3" fillId="0" borderId="0" xfId="62" applyFont="1" applyFill="1" applyAlignment="1">
      <alignment/>
    </xf>
    <xf numFmtId="218" fontId="3" fillId="0" borderId="0" xfId="0" applyNumberFormat="1" applyFont="1" applyFill="1" applyAlignment="1">
      <alignment/>
    </xf>
    <xf numFmtId="218" fontId="3" fillId="0" borderId="0" xfId="62" applyNumberFormat="1" applyFont="1" applyFill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204" fontId="9" fillId="0" borderId="12" xfId="0" applyNumberFormat="1" applyFont="1" applyBorder="1" applyAlignment="1">
      <alignment horizontal="center" vertical="center"/>
    </xf>
    <xf numFmtId="4" fontId="9" fillId="0" borderId="11" xfId="53" applyNumberFormat="1" applyFont="1" applyFill="1" applyBorder="1" applyAlignment="1">
      <alignment horizontal="left" vertical="center" wrapText="1"/>
      <protection/>
    </xf>
    <xf numFmtId="4" fontId="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justify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204" fontId="5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206" fontId="9" fillId="0" borderId="11" xfId="0" applyNumberFormat="1" applyFont="1" applyBorder="1" applyAlignment="1">
      <alignment horizontal="center" vertical="center"/>
    </xf>
    <xf numFmtId="1" fontId="9" fillId="0" borderId="11" xfId="62" applyNumberFormat="1" applyFont="1" applyBorder="1" applyAlignment="1">
      <alignment horizontal="center" vertical="center"/>
    </xf>
    <xf numFmtId="1" fontId="5" fillId="0" borderId="11" xfId="62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 wrapText="1"/>
    </xf>
    <xf numFmtId="204" fontId="9" fillId="0" borderId="11" xfId="0" applyNumberFormat="1" applyFont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1" xfId="53" applyNumberFormat="1" applyFont="1" applyFill="1" applyBorder="1" applyAlignment="1">
      <alignment horizontal="left" vertical="center" wrapText="1"/>
      <protection/>
    </xf>
    <xf numFmtId="1" fontId="9" fillId="0" borderId="11" xfId="0" applyNumberFormat="1" applyFont="1" applyFill="1" applyBorder="1" applyAlignment="1">
      <alignment/>
    </xf>
    <xf numFmtId="1" fontId="9" fillId="0" borderId="11" xfId="62" applyNumberFormat="1" applyFont="1" applyFill="1" applyBorder="1" applyAlignment="1">
      <alignment horizontal="center" vertical="center"/>
    </xf>
    <xf numFmtId="206" fontId="9" fillId="0" borderId="11" xfId="0" applyNumberFormat="1" applyFont="1" applyFill="1" applyBorder="1" applyAlignment="1">
      <alignment horizontal="center" vertical="center"/>
    </xf>
    <xf numFmtId="1" fontId="9" fillId="0" borderId="11" xfId="62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00203 заг." xfId="53"/>
    <cellStyle name="Обычный_Dod5kochtor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view="pageBreakPreview" zoomScaleNormal="85" zoomScaleSheetLayoutView="100" zoomScalePageLayoutView="0" workbookViewId="0" topLeftCell="A46">
      <selection activeCell="R53" sqref="R53"/>
    </sheetView>
  </sheetViews>
  <sheetFormatPr defaultColWidth="9.140625" defaultRowHeight="12.75"/>
  <cols>
    <col min="1" max="1" width="5.00390625" style="1" customWidth="1"/>
    <col min="2" max="2" width="50.57421875" style="1" customWidth="1"/>
    <col min="3" max="3" width="15.00390625" style="1" hidden="1" customWidth="1"/>
    <col min="4" max="4" width="18.00390625" style="1" customWidth="1"/>
    <col min="5" max="5" width="16.00390625" style="1" hidden="1" customWidth="1"/>
    <col min="6" max="6" width="20.57421875" style="1" customWidth="1"/>
    <col min="7" max="7" width="17.421875" style="1" customWidth="1"/>
    <col min="8" max="8" width="19.8515625" style="1" customWidth="1"/>
    <col min="9" max="9" width="0.2890625" style="1" hidden="1" customWidth="1"/>
    <col min="10" max="13" width="9.140625" style="1" hidden="1" customWidth="1"/>
    <col min="14" max="14" width="13.140625" style="1" customWidth="1"/>
    <col min="15" max="16384" width="9.140625" style="1" customWidth="1"/>
  </cols>
  <sheetData>
    <row r="1" ht="20.25">
      <c r="H1" s="12">
        <v>14</v>
      </c>
    </row>
    <row r="2" spans="1:8" ht="27.75" customHeight="1">
      <c r="A2" s="34" t="s">
        <v>15</v>
      </c>
      <c r="B2" s="34"/>
      <c r="C2" s="34"/>
      <c r="D2" s="34"/>
      <c r="E2" s="34"/>
      <c r="F2" s="34"/>
      <c r="G2" s="34"/>
      <c r="H2" s="35"/>
    </row>
    <row r="3" spans="1:8" ht="18.75">
      <c r="A3" s="34" t="s">
        <v>43</v>
      </c>
      <c r="B3" s="34"/>
      <c r="C3" s="34"/>
      <c r="D3" s="34"/>
      <c r="E3" s="34"/>
      <c r="F3" s="34"/>
      <c r="G3" s="34"/>
      <c r="H3" s="35"/>
    </row>
    <row r="4" spans="1:8" ht="21" customHeight="1">
      <c r="A4" s="34"/>
      <c r="B4" s="34"/>
      <c r="C4" s="34"/>
      <c r="D4" s="34"/>
      <c r="E4" s="34"/>
      <c r="F4" s="34"/>
      <c r="G4" s="34"/>
      <c r="H4" s="36"/>
    </row>
    <row r="5" spans="1:8" ht="21" customHeight="1">
      <c r="A5" s="4"/>
      <c r="B5" s="4"/>
      <c r="C5" s="4"/>
      <c r="D5" s="4"/>
      <c r="E5" s="4"/>
      <c r="F5" s="4"/>
      <c r="G5" s="4"/>
      <c r="H5" s="20" t="s">
        <v>8</v>
      </c>
    </row>
    <row r="6" spans="1:8" ht="83.25" customHeight="1">
      <c r="A6" s="7" t="s">
        <v>2</v>
      </c>
      <c r="B6" s="8" t="s">
        <v>0</v>
      </c>
      <c r="C6" s="9" t="s">
        <v>5</v>
      </c>
      <c r="D6" s="13" t="s">
        <v>54</v>
      </c>
      <c r="E6" s="8" t="s">
        <v>3</v>
      </c>
      <c r="F6" s="13" t="s">
        <v>55</v>
      </c>
      <c r="G6" s="13" t="s">
        <v>10</v>
      </c>
      <c r="H6" s="14" t="s">
        <v>7</v>
      </c>
    </row>
    <row r="7" spans="1:8" ht="32.25" customHeight="1">
      <c r="A7" s="31" t="s">
        <v>23</v>
      </c>
      <c r="B7" s="32"/>
      <c r="C7" s="32"/>
      <c r="D7" s="32"/>
      <c r="E7" s="32"/>
      <c r="F7" s="32"/>
      <c r="G7" s="32"/>
      <c r="H7" s="33"/>
    </row>
    <row r="8" spans="1:8" ht="18.75">
      <c r="A8" s="5">
        <v>1</v>
      </c>
      <c r="B8" s="38" t="s">
        <v>29</v>
      </c>
      <c r="C8" s="39"/>
      <c r="D8" s="5">
        <v>45000</v>
      </c>
      <c r="E8" s="5"/>
      <c r="F8" s="5">
        <v>45000</v>
      </c>
      <c r="G8" s="10">
        <f>--F8-D8</f>
        <v>0</v>
      </c>
      <c r="H8" s="40">
        <f aca="true" t="shared" si="0" ref="H8:H31">F8/D8*100</f>
        <v>100</v>
      </c>
    </row>
    <row r="9" spans="1:8" ht="18.75">
      <c r="A9" s="5">
        <v>2</v>
      </c>
      <c r="B9" s="38" t="s">
        <v>30</v>
      </c>
      <c r="C9" s="39"/>
      <c r="D9" s="5">
        <v>87900</v>
      </c>
      <c r="E9" s="5"/>
      <c r="F9" s="5">
        <v>87900</v>
      </c>
      <c r="G9" s="10">
        <f>--F9-D9</f>
        <v>0</v>
      </c>
      <c r="H9" s="40">
        <f t="shared" si="0"/>
        <v>100</v>
      </c>
    </row>
    <row r="10" spans="1:8" ht="18.75">
      <c r="A10" s="5">
        <v>3</v>
      </c>
      <c r="B10" s="38" t="s">
        <v>31</v>
      </c>
      <c r="C10" s="39"/>
      <c r="D10" s="5">
        <v>51200</v>
      </c>
      <c r="E10" s="5"/>
      <c r="F10" s="5">
        <v>51200</v>
      </c>
      <c r="G10" s="10">
        <f>--F10-D10</f>
        <v>0</v>
      </c>
      <c r="H10" s="40">
        <f t="shared" si="0"/>
        <v>100</v>
      </c>
    </row>
    <row r="11" spans="1:8" s="2" customFormat="1" ht="37.5">
      <c r="A11" s="5">
        <v>4</v>
      </c>
      <c r="B11" s="41" t="s">
        <v>13</v>
      </c>
      <c r="C11" s="42"/>
      <c r="D11" s="43">
        <v>2550000</v>
      </c>
      <c r="E11" s="44"/>
      <c r="F11" s="10">
        <v>2549994.88</v>
      </c>
      <c r="G11" s="10">
        <f aca="true" t="shared" si="1" ref="G11:G32">--F11-D11</f>
        <v>-5.120000000111759</v>
      </c>
      <c r="H11" s="45">
        <f>F11/D11*100</f>
        <v>99.99979921568627</v>
      </c>
    </row>
    <row r="12" spans="1:8" s="2" customFormat="1" ht="37.5">
      <c r="A12" s="5">
        <v>5</v>
      </c>
      <c r="B12" s="41" t="s">
        <v>46</v>
      </c>
      <c r="C12" s="42"/>
      <c r="D12" s="43">
        <v>30000</v>
      </c>
      <c r="E12" s="44"/>
      <c r="F12" s="10">
        <v>30000</v>
      </c>
      <c r="G12" s="10">
        <f t="shared" si="1"/>
        <v>0</v>
      </c>
      <c r="H12" s="40">
        <f>F12/D12*100</f>
        <v>100</v>
      </c>
    </row>
    <row r="13" spans="1:8" s="2" customFormat="1" ht="18.75">
      <c r="A13" s="5">
        <v>6</v>
      </c>
      <c r="B13" s="41" t="s">
        <v>38</v>
      </c>
      <c r="C13" s="42"/>
      <c r="D13" s="43">
        <v>285000</v>
      </c>
      <c r="E13" s="44"/>
      <c r="F13" s="10">
        <v>284719.81</v>
      </c>
      <c r="G13" s="10">
        <f t="shared" si="1"/>
        <v>-280.1900000000023</v>
      </c>
      <c r="H13" s="40">
        <f t="shared" si="0"/>
        <v>99.90168771929825</v>
      </c>
    </row>
    <row r="14" spans="1:8" s="2" customFormat="1" ht="18.75">
      <c r="A14" s="5">
        <v>7</v>
      </c>
      <c r="B14" s="41" t="s">
        <v>44</v>
      </c>
      <c r="C14" s="42"/>
      <c r="D14" s="43">
        <v>90000</v>
      </c>
      <c r="E14" s="44"/>
      <c r="F14" s="10">
        <v>89859.71</v>
      </c>
      <c r="G14" s="10">
        <f>--F14-D14</f>
        <v>-140.2899999999936</v>
      </c>
      <c r="H14" s="40">
        <f>F14/D14*100</f>
        <v>99.84412222222223</v>
      </c>
    </row>
    <row r="15" spans="1:8" s="2" customFormat="1" ht="37.5" hidden="1">
      <c r="A15" s="5">
        <v>8</v>
      </c>
      <c r="B15" s="41" t="s">
        <v>20</v>
      </c>
      <c r="C15" s="42"/>
      <c r="D15" s="43"/>
      <c r="E15" s="44"/>
      <c r="F15" s="10">
        <v>0</v>
      </c>
      <c r="G15" s="10">
        <f t="shared" si="1"/>
        <v>0</v>
      </c>
      <c r="H15" s="40" t="e">
        <f t="shared" si="0"/>
        <v>#DIV/0!</v>
      </c>
    </row>
    <row r="16" spans="1:8" s="2" customFormat="1" ht="18.75">
      <c r="A16" s="5">
        <v>9</v>
      </c>
      <c r="B16" s="41" t="s">
        <v>25</v>
      </c>
      <c r="C16" s="42"/>
      <c r="D16" s="43">
        <v>198000</v>
      </c>
      <c r="E16" s="44"/>
      <c r="F16" s="10">
        <v>197999.99</v>
      </c>
      <c r="G16" s="10">
        <f t="shared" si="1"/>
        <v>-0.010000000009313226</v>
      </c>
      <c r="H16" s="40">
        <f t="shared" si="0"/>
        <v>99.99999494949495</v>
      </c>
    </row>
    <row r="17" spans="1:8" s="2" customFormat="1" ht="18.75">
      <c r="A17" s="5">
        <v>10</v>
      </c>
      <c r="B17" s="41" t="s">
        <v>26</v>
      </c>
      <c r="C17" s="42"/>
      <c r="D17" s="43">
        <v>49000</v>
      </c>
      <c r="E17" s="44"/>
      <c r="F17" s="10">
        <v>48998.88</v>
      </c>
      <c r="G17" s="10">
        <f t="shared" si="1"/>
        <v>-1.1200000000026193</v>
      </c>
      <c r="H17" s="45">
        <f t="shared" si="0"/>
        <v>99.99771428571428</v>
      </c>
    </row>
    <row r="18" spans="1:8" s="2" customFormat="1" ht="18.75">
      <c r="A18" s="5">
        <v>11</v>
      </c>
      <c r="B18" s="41" t="s">
        <v>27</v>
      </c>
      <c r="C18" s="42"/>
      <c r="D18" s="43">
        <f>1482000+30000</f>
        <v>1512000</v>
      </c>
      <c r="E18" s="44"/>
      <c r="F18" s="10">
        <v>1511470.05</v>
      </c>
      <c r="G18" s="10">
        <f t="shared" si="1"/>
        <v>-529.9499999999534</v>
      </c>
      <c r="H18" s="40">
        <f t="shared" si="0"/>
        <v>99.9649503968254</v>
      </c>
    </row>
    <row r="19" spans="1:8" s="2" customFormat="1" ht="56.25">
      <c r="A19" s="5">
        <v>12</v>
      </c>
      <c r="B19" s="41" t="s">
        <v>45</v>
      </c>
      <c r="C19" s="42"/>
      <c r="D19" s="43">
        <v>10966.8</v>
      </c>
      <c r="E19" s="44"/>
      <c r="F19" s="10">
        <v>10966.8</v>
      </c>
      <c r="G19" s="10">
        <f>--F19-D19</f>
        <v>0</v>
      </c>
      <c r="H19" s="40">
        <f>F19/D19*100</f>
        <v>100</v>
      </c>
    </row>
    <row r="20" spans="1:8" s="2" customFormat="1" ht="37.5">
      <c r="A20" s="5">
        <v>13</v>
      </c>
      <c r="B20" s="41" t="s">
        <v>56</v>
      </c>
      <c r="C20" s="42"/>
      <c r="D20" s="43">
        <v>463000</v>
      </c>
      <c r="E20" s="44"/>
      <c r="F20" s="10">
        <v>462008.64</v>
      </c>
      <c r="G20" s="10">
        <f>--F20-D20</f>
        <v>-991.359999999986</v>
      </c>
      <c r="H20" s="40">
        <f>F20/D20*100</f>
        <v>99.78588336933045</v>
      </c>
    </row>
    <row r="21" spans="1:8" s="2" customFormat="1" ht="37.5">
      <c r="A21" s="5">
        <v>14</v>
      </c>
      <c r="B21" s="41" t="s">
        <v>57</v>
      </c>
      <c r="C21" s="42"/>
      <c r="D21" s="43">
        <v>6500</v>
      </c>
      <c r="E21" s="44"/>
      <c r="F21" s="10">
        <v>6459.57</v>
      </c>
      <c r="G21" s="10">
        <f>--F21-D21</f>
        <v>-40.43000000000029</v>
      </c>
      <c r="H21" s="40">
        <f>F21/D21*100</f>
        <v>99.378</v>
      </c>
    </row>
    <row r="22" spans="1:8" s="2" customFormat="1" ht="18.75">
      <c r="A22" s="5">
        <v>15</v>
      </c>
      <c r="B22" s="46" t="s">
        <v>1</v>
      </c>
      <c r="C22" s="47">
        <v>507000</v>
      </c>
      <c r="D22" s="44">
        <v>135000</v>
      </c>
      <c r="E22" s="44"/>
      <c r="F22" s="44">
        <v>127469.36</v>
      </c>
      <c r="G22" s="10">
        <f t="shared" si="1"/>
        <v>-7530.639999999999</v>
      </c>
      <c r="H22" s="40">
        <f t="shared" si="0"/>
        <v>94.42174814814814</v>
      </c>
    </row>
    <row r="23" spans="1:8" s="2" customFormat="1" ht="37.5">
      <c r="A23" s="5">
        <v>16</v>
      </c>
      <c r="B23" s="48" t="s">
        <v>16</v>
      </c>
      <c r="C23" s="47">
        <v>40000</v>
      </c>
      <c r="D23" s="44">
        <v>6945825</v>
      </c>
      <c r="E23" s="44"/>
      <c r="F23" s="11">
        <v>6374993.27</v>
      </c>
      <c r="G23" s="10">
        <f t="shared" si="1"/>
        <v>-570831.7300000004</v>
      </c>
      <c r="H23" s="40">
        <f t="shared" si="0"/>
        <v>91.78165689460934</v>
      </c>
    </row>
    <row r="24" spans="1:8" s="2" customFormat="1" ht="37.5">
      <c r="A24" s="5">
        <v>17</v>
      </c>
      <c r="B24" s="46" t="s">
        <v>42</v>
      </c>
      <c r="C24" s="47">
        <v>940675</v>
      </c>
      <c r="D24" s="44">
        <v>1786060</v>
      </c>
      <c r="E24" s="44"/>
      <c r="F24" s="44">
        <v>1755388.81</v>
      </c>
      <c r="G24" s="10">
        <f t="shared" si="1"/>
        <v>-30671.189999999944</v>
      </c>
      <c r="H24" s="45">
        <f t="shared" si="0"/>
        <v>98.28274582040916</v>
      </c>
    </row>
    <row r="25" spans="1:9" s="2" customFormat="1" ht="37.5">
      <c r="A25" s="5">
        <v>18</v>
      </c>
      <c r="B25" s="46" t="s">
        <v>12</v>
      </c>
      <c r="C25" s="47">
        <v>120000</v>
      </c>
      <c r="D25" s="44">
        <v>1193878</v>
      </c>
      <c r="E25" s="44"/>
      <c r="F25" s="44">
        <v>1166481.94</v>
      </c>
      <c r="G25" s="10">
        <f t="shared" si="1"/>
        <v>-27396.060000000056</v>
      </c>
      <c r="H25" s="45">
        <f t="shared" si="0"/>
        <v>97.70528814501984</v>
      </c>
      <c r="I25" s="15"/>
    </row>
    <row r="26" spans="1:9" s="2" customFormat="1" ht="18.75">
      <c r="A26" s="5">
        <v>19</v>
      </c>
      <c r="B26" s="46" t="s">
        <v>28</v>
      </c>
      <c r="C26" s="47"/>
      <c r="D26" s="44">
        <v>243022</v>
      </c>
      <c r="E26" s="44"/>
      <c r="F26" s="44">
        <v>242993.9</v>
      </c>
      <c r="G26" s="10">
        <f t="shared" si="1"/>
        <v>-28.10000000000582</v>
      </c>
      <c r="H26" s="45">
        <f t="shared" si="0"/>
        <v>99.98843726082413</v>
      </c>
      <c r="I26" s="15"/>
    </row>
    <row r="27" spans="1:8" s="3" customFormat="1" ht="18.75">
      <c r="A27" s="5">
        <v>20</v>
      </c>
      <c r="B27" s="46" t="s">
        <v>4</v>
      </c>
      <c r="C27" s="42">
        <v>6622000</v>
      </c>
      <c r="D27" s="44">
        <v>74589061</v>
      </c>
      <c r="E27" s="44"/>
      <c r="F27" s="44">
        <v>73961589.7</v>
      </c>
      <c r="G27" s="10">
        <f t="shared" si="1"/>
        <v>-627471.299999997</v>
      </c>
      <c r="H27" s="45">
        <f t="shared" si="0"/>
        <v>99.15876230161955</v>
      </c>
    </row>
    <row r="28" spans="1:13" s="2" customFormat="1" ht="42.75" customHeight="1">
      <c r="A28" s="5">
        <v>21</v>
      </c>
      <c r="B28" s="46" t="s">
        <v>6</v>
      </c>
      <c r="C28" s="47">
        <v>203000</v>
      </c>
      <c r="D28" s="44">
        <v>8474666</v>
      </c>
      <c r="E28" s="44"/>
      <c r="F28" s="44">
        <v>8422512.38</v>
      </c>
      <c r="G28" s="10">
        <f t="shared" si="1"/>
        <v>-52153.61999999918</v>
      </c>
      <c r="H28" s="45">
        <f t="shared" si="0"/>
        <v>99.38459379992085</v>
      </c>
      <c r="M28" s="2" t="s">
        <v>11</v>
      </c>
    </row>
    <row r="29" spans="1:8" s="2" customFormat="1" ht="18.75">
      <c r="A29" s="5">
        <v>22</v>
      </c>
      <c r="B29" s="49" t="s">
        <v>17</v>
      </c>
      <c r="C29" s="47"/>
      <c r="D29" s="11">
        <v>3691768</v>
      </c>
      <c r="E29" s="44"/>
      <c r="F29" s="44">
        <v>3601738.89</v>
      </c>
      <c r="G29" s="10">
        <f t="shared" si="1"/>
        <v>-90029.10999999987</v>
      </c>
      <c r="H29" s="45">
        <f t="shared" si="0"/>
        <v>97.56135515557858</v>
      </c>
    </row>
    <row r="30" spans="1:8" s="2" customFormat="1" ht="56.25">
      <c r="A30" s="5">
        <v>23</v>
      </c>
      <c r="B30" s="49" t="s">
        <v>18</v>
      </c>
      <c r="C30" s="47"/>
      <c r="D30" s="11">
        <v>10562567</v>
      </c>
      <c r="E30" s="44"/>
      <c r="F30" s="44">
        <v>10240123.88</v>
      </c>
      <c r="G30" s="10">
        <f t="shared" si="1"/>
        <v>-322443.1199999992</v>
      </c>
      <c r="H30" s="45">
        <f t="shared" si="0"/>
        <v>96.94730343485632</v>
      </c>
    </row>
    <row r="31" spans="1:8" s="2" customFormat="1" ht="56.25">
      <c r="A31" s="5">
        <v>24</v>
      </c>
      <c r="B31" s="49" t="s">
        <v>19</v>
      </c>
      <c r="C31" s="47"/>
      <c r="D31" s="11">
        <v>5983775</v>
      </c>
      <c r="E31" s="44"/>
      <c r="F31" s="50">
        <v>5273607.05</v>
      </c>
      <c r="G31" s="10">
        <f t="shared" si="1"/>
        <v>-710167.9500000002</v>
      </c>
      <c r="H31" s="45">
        <f t="shared" si="0"/>
        <v>88.1317738384214</v>
      </c>
    </row>
    <row r="32" spans="1:9" s="2" customFormat="1" ht="20.25">
      <c r="A32" s="17"/>
      <c r="B32" s="17" t="s">
        <v>9</v>
      </c>
      <c r="C32" s="47"/>
      <c r="D32" s="51">
        <f>SUM(D8:E31)</f>
        <v>118984188.8</v>
      </c>
      <c r="E32" s="51"/>
      <c r="F32" s="51">
        <f>SUM(F8:F31)</f>
        <v>116543477.50999999</v>
      </c>
      <c r="G32" s="52">
        <f t="shared" si="1"/>
        <v>-2440711.2900000066</v>
      </c>
      <c r="H32" s="53">
        <f>F32/D32*100</f>
        <v>97.94870955997138</v>
      </c>
      <c r="I32" s="15"/>
    </row>
    <row r="33" spans="1:14" s="2" customFormat="1" ht="16.5" customHeight="1">
      <c r="A33" s="37" t="s">
        <v>22</v>
      </c>
      <c r="B33" s="37"/>
      <c r="C33" s="37"/>
      <c r="D33" s="37"/>
      <c r="E33" s="37"/>
      <c r="F33" s="37"/>
      <c r="G33" s="37"/>
      <c r="H33" s="37"/>
      <c r="N33" s="15"/>
    </row>
    <row r="34" spans="1:14" s="2" customFormat="1" ht="22.5" customHeight="1">
      <c r="A34" s="5">
        <v>1</v>
      </c>
      <c r="B34" s="54" t="s">
        <v>22</v>
      </c>
      <c r="C34" s="54"/>
      <c r="D34" s="43">
        <v>91792856</v>
      </c>
      <c r="E34" s="54"/>
      <c r="F34" s="58">
        <v>76824630.61</v>
      </c>
      <c r="G34" s="10">
        <f>--F34-D34</f>
        <v>-14968225.39</v>
      </c>
      <c r="H34" s="55">
        <f>F34/D34*100</f>
        <v>83.6934745880442</v>
      </c>
      <c r="N34" s="21"/>
    </row>
    <row r="35" spans="1:8" s="2" customFormat="1" ht="16.5" customHeight="1">
      <c r="A35" s="31" t="s">
        <v>24</v>
      </c>
      <c r="B35" s="32"/>
      <c r="C35" s="32"/>
      <c r="D35" s="32"/>
      <c r="E35" s="32"/>
      <c r="F35" s="32"/>
      <c r="G35" s="32"/>
      <c r="H35" s="33"/>
    </row>
    <row r="36" spans="1:8" s="2" customFormat="1" ht="38.25" customHeight="1">
      <c r="A36" s="5">
        <v>1</v>
      </c>
      <c r="B36" s="22" t="s">
        <v>39</v>
      </c>
      <c r="C36" s="39"/>
      <c r="D36" s="56">
        <v>80000</v>
      </c>
      <c r="E36" s="57"/>
      <c r="F36" s="58">
        <v>0</v>
      </c>
      <c r="G36" s="59">
        <f aca="true" t="shared" si="2" ref="G36:G45">--F36-D36</f>
        <v>-80000</v>
      </c>
      <c r="H36" s="60">
        <f>F36/D36*100</f>
        <v>0</v>
      </c>
    </row>
    <row r="37" spans="1:8" s="2" customFormat="1" ht="54" customHeight="1">
      <c r="A37" s="5">
        <v>2</v>
      </c>
      <c r="B37" s="22" t="s">
        <v>37</v>
      </c>
      <c r="C37" s="39"/>
      <c r="D37" s="56">
        <v>7723.01</v>
      </c>
      <c r="E37" s="57"/>
      <c r="F37" s="58">
        <v>7723.01</v>
      </c>
      <c r="G37" s="59">
        <f t="shared" si="2"/>
        <v>0</v>
      </c>
      <c r="H37" s="60">
        <f>F37/D37*100</f>
        <v>100</v>
      </c>
    </row>
    <row r="38" spans="1:8" ht="37.5">
      <c r="A38" s="5">
        <v>3</v>
      </c>
      <c r="B38" s="38" t="s">
        <v>40</v>
      </c>
      <c r="C38" s="61"/>
      <c r="D38" s="68">
        <v>88387.2</v>
      </c>
      <c r="E38" s="68"/>
      <c r="F38" s="68">
        <v>88387.2</v>
      </c>
      <c r="G38" s="62">
        <f t="shared" si="2"/>
        <v>0</v>
      </c>
      <c r="H38" s="60">
        <f>F38/D38*100</f>
        <v>100</v>
      </c>
    </row>
    <row r="39" spans="1:8" ht="37.5">
      <c r="A39" s="5"/>
      <c r="B39" s="38" t="s">
        <v>58</v>
      </c>
      <c r="C39" s="61"/>
      <c r="D39" s="68">
        <v>12000</v>
      </c>
      <c r="E39" s="68"/>
      <c r="F39" s="68">
        <v>4621.74</v>
      </c>
      <c r="G39" s="62">
        <f>--F39-D39</f>
        <v>-7378.26</v>
      </c>
      <c r="H39" s="60">
        <f>F39/D39*100</f>
        <v>38.5145</v>
      </c>
    </row>
    <row r="40" spans="1:8" ht="37.5">
      <c r="A40" s="5">
        <v>4</v>
      </c>
      <c r="B40" s="38" t="s">
        <v>47</v>
      </c>
      <c r="C40" s="61"/>
      <c r="D40" s="68">
        <v>24692.8</v>
      </c>
      <c r="E40" s="68"/>
      <c r="F40" s="68">
        <f>12346.4+12346.4</f>
        <v>24692.8</v>
      </c>
      <c r="G40" s="59">
        <f t="shared" si="2"/>
        <v>0</v>
      </c>
      <c r="H40" s="60">
        <f>F40/D40*100</f>
        <v>100</v>
      </c>
    </row>
    <row r="41" spans="1:14" s="2" customFormat="1" ht="37.5">
      <c r="A41" s="63">
        <v>5</v>
      </c>
      <c r="B41" s="64" t="s">
        <v>14</v>
      </c>
      <c r="C41" s="65"/>
      <c r="D41" s="66">
        <v>2830203</v>
      </c>
      <c r="E41" s="66"/>
      <c r="F41" s="66">
        <v>2708870.45</v>
      </c>
      <c r="G41" s="59">
        <f t="shared" si="2"/>
        <v>-121332.54999999981</v>
      </c>
      <c r="H41" s="60">
        <f aca="true" t="shared" si="3" ref="H41:H52">F41/D41*100</f>
        <v>95.71293825919908</v>
      </c>
      <c r="N41" s="2" t="s">
        <v>11</v>
      </c>
    </row>
    <row r="42" spans="1:8" s="2" customFormat="1" ht="18.75">
      <c r="A42" s="6">
        <v>6</v>
      </c>
      <c r="B42" s="46" t="s">
        <v>48</v>
      </c>
      <c r="C42" s="23"/>
      <c r="D42" s="66">
        <v>100000</v>
      </c>
      <c r="E42" s="66"/>
      <c r="F42" s="58">
        <v>0</v>
      </c>
      <c r="G42" s="59">
        <f t="shared" si="2"/>
        <v>-100000</v>
      </c>
      <c r="H42" s="60">
        <f>F42/D42*100</f>
        <v>0</v>
      </c>
    </row>
    <row r="43" spans="1:8" s="2" customFormat="1" ht="75">
      <c r="A43" s="6">
        <v>7</v>
      </c>
      <c r="B43" s="46" t="s">
        <v>49</v>
      </c>
      <c r="C43" s="23"/>
      <c r="D43" s="66">
        <v>749920</v>
      </c>
      <c r="E43" s="66"/>
      <c r="F43" s="58">
        <v>749920</v>
      </c>
      <c r="G43" s="59">
        <f t="shared" si="2"/>
        <v>0</v>
      </c>
      <c r="H43" s="60">
        <f>F43/D43*100</f>
        <v>100</v>
      </c>
    </row>
    <row r="44" spans="1:8" s="2" customFormat="1" ht="56.25">
      <c r="A44" s="6">
        <v>8</v>
      </c>
      <c r="B44" s="46" t="s">
        <v>50</v>
      </c>
      <c r="C44" s="23"/>
      <c r="D44" s="66">
        <v>565412.81</v>
      </c>
      <c r="E44" s="66"/>
      <c r="F44" s="58">
        <v>565412.81</v>
      </c>
      <c r="G44" s="59">
        <f t="shared" si="2"/>
        <v>0</v>
      </c>
      <c r="H44" s="60">
        <f>F44/D44*100</f>
        <v>100</v>
      </c>
    </row>
    <row r="45" spans="1:8" s="2" customFormat="1" ht="37.5">
      <c r="A45" s="6">
        <v>9</v>
      </c>
      <c r="B45" s="46" t="s">
        <v>51</v>
      </c>
      <c r="C45" s="23"/>
      <c r="D45" s="66">
        <v>80000</v>
      </c>
      <c r="E45" s="66"/>
      <c r="F45" s="58">
        <v>79984.8</v>
      </c>
      <c r="G45" s="59">
        <f t="shared" si="2"/>
        <v>-15.19999999999709</v>
      </c>
      <c r="H45" s="60">
        <f>F45/D45*100</f>
        <v>99.98100000000001</v>
      </c>
    </row>
    <row r="46" spans="1:8" s="2" customFormat="1" ht="75">
      <c r="A46" s="6">
        <v>10</v>
      </c>
      <c r="B46" s="22" t="s">
        <v>32</v>
      </c>
      <c r="C46" s="23"/>
      <c r="D46" s="60">
        <v>15000</v>
      </c>
      <c r="E46" s="60"/>
      <c r="F46" s="60">
        <v>15000</v>
      </c>
      <c r="G46" s="58">
        <v>0</v>
      </c>
      <c r="H46" s="60">
        <f t="shared" si="3"/>
        <v>100</v>
      </c>
    </row>
    <row r="47" spans="1:8" s="2" customFormat="1" ht="75">
      <c r="A47" s="6">
        <v>11</v>
      </c>
      <c r="B47" s="24" t="s">
        <v>33</v>
      </c>
      <c r="C47" s="23"/>
      <c r="D47" s="11">
        <v>55000</v>
      </c>
      <c r="E47" s="11"/>
      <c r="F47" s="11">
        <v>55000</v>
      </c>
      <c r="G47" s="5">
        <v>0</v>
      </c>
      <c r="H47" s="11">
        <f t="shared" si="3"/>
        <v>100</v>
      </c>
    </row>
    <row r="48" spans="1:8" s="2" customFormat="1" ht="75">
      <c r="A48" s="6">
        <v>12</v>
      </c>
      <c r="B48" s="24" t="s">
        <v>34</v>
      </c>
      <c r="C48" s="23"/>
      <c r="D48" s="11">
        <v>40000</v>
      </c>
      <c r="E48" s="11"/>
      <c r="F48" s="11">
        <v>40000</v>
      </c>
      <c r="G48" s="5">
        <v>0</v>
      </c>
      <c r="H48" s="11">
        <f t="shared" si="3"/>
        <v>100</v>
      </c>
    </row>
    <row r="49" spans="1:8" s="2" customFormat="1" ht="56.25">
      <c r="A49" s="6">
        <v>13</v>
      </c>
      <c r="B49" s="24" t="s">
        <v>35</v>
      </c>
      <c r="C49" s="23"/>
      <c r="D49" s="11">
        <v>20000</v>
      </c>
      <c r="E49" s="11"/>
      <c r="F49" s="5">
        <v>20000</v>
      </c>
      <c r="G49" s="10">
        <f>--F49-D49</f>
        <v>0</v>
      </c>
      <c r="H49" s="11">
        <f t="shared" si="3"/>
        <v>100</v>
      </c>
    </row>
    <row r="50" spans="1:8" s="2" customFormat="1" ht="56.25" hidden="1">
      <c r="A50" s="6">
        <v>14</v>
      </c>
      <c r="B50" s="24" t="s">
        <v>36</v>
      </c>
      <c r="C50" s="23"/>
      <c r="D50" s="11"/>
      <c r="E50" s="11"/>
      <c r="F50" s="11"/>
      <c r="G50" s="10">
        <f>--F50-D50</f>
        <v>0</v>
      </c>
      <c r="H50" s="11" t="e">
        <f t="shared" si="3"/>
        <v>#DIV/0!</v>
      </c>
    </row>
    <row r="51" spans="1:8" s="2" customFormat="1" ht="54.75" customHeight="1">
      <c r="A51" s="6">
        <v>15</v>
      </c>
      <c r="B51" s="22" t="s">
        <v>21</v>
      </c>
      <c r="C51" s="23"/>
      <c r="D51" s="11">
        <v>10000</v>
      </c>
      <c r="E51" s="11"/>
      <c r="F51" s="11">
        <v>10000</v>
      </c>
      <c r="G51" s="10">
        <f>--F51-D51</f>
        <v>0</v>
      </c>
      <c r="H51" s="67">
        <f t="shared" si="3"/>
        <v>100</v>
      </c>
    </row>
    <row r="52" spans="1:8" s="2" customFormat="1" ht="56.25" hidden="1">
      <c r="A52" s="6">
        <v>16</v>
      </c>
      <c r="B52" s="22" t="s">
        <v>41</v>
      </c>
      <c r="C52" s="23"/>
      <c r="D52" s="11">
        <v>0</v>
      </c>
      <c r="E52" s="11"/>
      <c r="F52" s="5">
        <v>0</v>
      </c>
      <c r="G52" s="10">
        <f>--F52-D52</f>
        <v>0</v>
      </c>
      <c r="H52" s="11" t="e">
        <f t="shared" si="3"/>
        <v>#DIV/0!</v>
      </c>
    </row>
    <row r="53" spans="1:8" s="2" customFormat="1" ht="18.75">
      <c r="A53" s="18"/>
      <c r="B53" s="18" t="s">
        <v>9</v>
      </c>
      <c r="C53" s="16"/>
      <c r="D53" s="19">
        <f>SUM(D36:D52)</f>
        <v>4678338.82</v>
      </c>
      <c r="E53" s="19">
        <f>SUM(E36:E52)</f>
        <v>0</v>
      </c>
      <c r="F53" s="19">
        <f>SUM(F36:F52)</f>
        <v>4369612.8100000005</v>
      </c>
      <c r="G53" s="19">
        <f>SUM(G36:G52)</f>
        <v>-308726.00999999983</v>
      </c>
      <c r="H53" s="25">
        <f>F53/D53*100</f>
        <v>93.40094803137838</v>
      </c>
    </row>
    <row r="54" s="2" customFormat="1" ht="15.75"/>
    <row r="55" s="2" customFormat="1" ht="15.75"/>
    <row r="56" spans="2:4" s="2" customFormat="1" ht="15.75">
      <c r="B56" s="2" t="s">
        <v>52</v>
      </c>
      <c r="D56" s="26"/>
    </row>
    <row r="57" spans="2:6" s="2" customFormat="1" ht="15.75">
      <c r="B57" s="2">
        <v>6011</v>
      </c>
      <c r="D57" s="26">
        <f>D36+D37</f>
        <v>87723.01</v>
      </c>
      <c r="F57" s="29">
        <f>F36+F37</f>
        <v>7723.01</v>
      </c>
    </row>
    <row r="58" spans="2:6" s="2" customFormat="1" ht="15.75">
      <c r="B58" s="2">
        <v>6017</v>
      </c>
      <c r="D58" s="26">
        <f>D38+D40+D39</f>
        <v>125080</v>
      </c>
      <c r="E58" s="26">
        <f>E38+E40+E39</f>
        <v>0</v>
      </c>
      <c r="F58" s="29">
        <f>F38+F40+F39</f>
        <v>117701.74</v>
      </c>
    </row>
    <row r="59" spans="2:6" s="2" customFormat="1" ht="15.75">
      <c r="B59" s="2">
        <v>6020</v>
      </c>
      <c r="D59" s="27">
        <f>D41</f>
        <v>2830203</v>
      </c>
      <c r="F59" s="30">
        <f>F41</f>
        <v>2708870.45</v>
      </c>
    </row>
    <row r="60" spans="2:6" s="2" customFormat="1" ht="15.75">
      <c r="B60" s="2">
        <v>6030</v>
      </c>
      <c r="D60" s="21">
        <f>D32</f>
        <v>118984188.8</v>
      </c>
      <c r="F60" s="30">
        <f>F32</f>
        <v>116543477.50999999</v>
      </c>
    </row>
    <row r="61" spans="2:6" s="2" customFormat="1" ht="15.75">
      <c r="B61" s="2">
        <v>6090</v>
      </c>
      <c r="D61" s="26">
        <f>D42+D43+D44+D45</f>
        <v>1495332.81</v>
      </c>
      <c r="F61" s="29">
        <f>F42+F43+F44+F45</f>
        <v>1395317.61</v>
      </c>
    </row>
    <row r="62" spans="4:6" s="2" customFormat="1" ht="15.75">
      <c r="D62" s="26">
        <f>SUM(D57:D61)</f>
        <v>123522527.62</v>
      </c>
      <c r="E62" s="26">
        <f>SUM(E57:E61)</f>
        <v>0</v>
      </c>
      <c r="F62" s="29">
        <f>SUM(F57:F61)</f>
        <v>120773090.32</v>
      </c>
    </row>
    <row r="63" s="2" customFormat="1" ht="15.75">
      <c r="F63" s="29"/>
    </row>
    <row r="64" spans="2:6" s="2" customFormat="1" ht="15.75">
      <c r="B64" s="2" t="s">
        <v>53</v>
      </c>
      <c r="F64" s="29"/>
    </row>
    <row r="65" spans="2:6" s="2" customFormat="1" ht="15.75">
      <c r="B65" s="2">
        <v>7130</v>
      </c>
      <c r="D65" s="21">
        <f>D46+D47+D48+D49+D50+D51</f>
        <v>140000</v>
      </c>
      <c r="E65" s="21">
        <f>E46+E47+E48+E49+E50+E51</f>
        <v>0</v>
      </c>
      <c r="F65" s="29">
        <f>F46+F47+F48+F49+F50+F51</f>
        <v>140000</v>
      </c>
    </row>
    <row r="66" spans="2:6" s="2" customFormat="1" ht="15.75">
      <c r="B66" s="2">
        <v>7461</v>
      </c>
      <c r="D66" s="21">
        <f>D34</f>
        <v>91792856</v>
      </c>
      <c r="E66" s="21">
        <f>E34</f>
        <v>0</v>
      </c>
      <c r="F66" s="29">
        <f>F34</f>
        <v>76824630.61</v>
      </c>
    </row>
    <row r="67" spans="2:6" s="2" customFormat="1" ht="15.75">
      <c r="B67" s="2">
        <v>7640</v>
      </c>
      <c r="D67" s="21">
        <f>D52</f>
        <v>0</v>
      </c>
      <c r="E67" s="21">
        <f>E52</f>
        <v>0</v>
      </c>
      <c r="F67" s="29">
        <f>F52</f>
        <v>0</v>
      </c>
    </row>
    <row r="68" spans="4:6" s="2" customFormat="1" ht="15.75">
      <c r="D68" s="21">
        <f>SUM(D65:D67)</f>
        <v>91932856</v>
      </c>
      <c r="E68" s="21">
        <f>SUM(E65:E67)</f>
        <v>0</v>
      </c>
      <c r="F68" s="29">
        <f>SUM(F65:F67)</f>
        <v>76964630.61</v>
      </c>
    </row>
    <row r="69" s="2" customFormat="1" ht="15.75"/>
    <row r="70" spans="4:7" s="2" customFormat="1" ht="15.75">
      <c r="D70" s="26">
        <f>D62+D68</f>
        <v>215455383.62</v>
      </c>
      <c r="E70" s="26">
        <f>E62+E68</f>
        <v>0</v>
      </c>
      <c r="F70" s="26">
        <f>F62+F68</f>
        <v>197737720.93</v>
      </c>
      <c r="G70" s="2">
        <f>F70/D70*100</f>
        <v>91.77664424424466</v>
      </c>
    </row>
    <row r="71" s="2" customFormat="1" ht="15.75">
      <c r="F71" s="28"/>
    </row>
    <row r="72" s="2" customFormat="1" ht="15.75">
      <c r="F72" s="26"/>
    </row>
    <row r="73" s="2" customFormat="1" ht="15.75"/>
    <row r="74" s="2" customFormat="1" ht="15.75"/>
    <row r="75" s="2" customFormat="1" ht="15.75"/>
    <row r="76" s="2" customFormat="1" ht="15.75"/>
    <row r="77" s="2" customFormat="1" ht="15.75"/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</sheetData>
  <sheetProtection/>
  <mergeCells count="6">
    <mergeCell ref="A35:H35"/>
    <mergeCell ref="A2:H2"/>
    <mergeCell ref="A3:H3"/>
    <mergeCell ref="A4:H4"/>
    <mergeCell ref="A7:H7"/>
    <mergeCell ref="A33:H33"/>
  </mergeCells>
  <printOptions/>
  <pageMargins left="0.31496062992125984" right="0.2362204724409449" top="0" bottom="0.1968503937007874" header="0.196850393700787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Бондарчук</cp:lastModifiedBy>
  <cp:lastPrinted>2024-02-06T06:28:29Z</cp:lastPrinted>
  <dcterms:created xsi:type="dcterms:W3CDTF">1996-10-08T23:32:33Z</dcterms:created>
  <dcterms:modified xsi:type="dcterms:W3CDTF">2024-02-06T06:30:31Z</dcterms:modified>
  <cp:category/>
  <cp:version/>
  <cp:contentType/>
  <cp:contentStatus/>
</cp:coreProperties>
</file>