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<sst xmlns="http://schemas.openxmlformats.org/spreadsheetml/2006/main" count="99" uniqueCount="89">
  <si>
    <t>грн.</t>
  </si>
  <si>
    <t>Найменування  видатків</t>
  </si>
  <si>
    <t xml:space="preserve">Відхилення </t>
  </si>
  <si>
    <t>% виконання</t>
  </si>
  <si>
    <t>№ з/п</t>
  </si>
  <si>
    <t>Усього</t>
  </si>
  <si>
    <t xml:space="preserve">Внески у статутний фонд КП "Павлоградтеплоенерго", спрямовані на приріст обігових коштів </t>
  </si>
  <si>
    <t xml:space="preserve">Погашення заборгованості за природний газ перед НАК Нафтогаз України </t>
  </si>
  <si>
    <t>Внески у статутний фонд КП "Павлоградська телерадіокомпанія", спрямовані на поповнення статутного капіталу шляхом капітальних вкладень</t>
  </si>
  <si>
    <t>РАЗОМ</t>
  </si>
  <si>
    <t>Придбання мікрофону</t>
  </si>
  <si>
    <t>Придбання системи моніторингу звуку</t>
  </si>
  <si>
    <t xml:space="preserve">Внески у статутний фонд КП "Павлоградтрансенерго", спрямовані на приріст обігових коштів </t>
  </si>
  <si>
    <t>Придбання газової котельні для обслуговування</t>
  </si>
  <si>
    <t>Придбання радіомовних передавачів (2 од.)</t>
  </si>
  <si>
    <t>Придбання мікшерної панелі</t>
  </si>
  <si>
    <t>Придбання інформаційного табло</t>
  </si>
  <si>
    <t>Придбання системи доставки сигналу до передачів</t>
  </si>
  <si>
    <t>Придбання передавальної антени</t>
  </si>
  <si>
    <t>Придбання системи фінальної обробки звуку</t>
  </si>
  <si>
    <t>Придбання мосту складення (суматор)</t>
  </si>
  <si>
    <t xml:space="preserve">Внески у статутний фонд КП "Спеціалізована Агенція Ритуал", спрямовані на приріст обігових коштів </t>
  </si>
  <si>
    <t xml:space="preserve">Внески у статутний фонд КП "Управління ринками", спрямовані на приріст обігових коштів </t>
  </si>
  <si>
    <t xml:space="preserve">Внески у статутний фонд КП "Павлоград-Світло", спрямовані на приріст обігових коштів </t>
  </si>
  <si>
    <t>Внески у статутний фонд КП "Затишне місто", спрямовані на приріст обігових коштів</t>
  </si>
  <si>
    <t>Погашення заборгованості за покупну воду</t>
  </si>
  <si>
    <t>Відшкодування збитків з утримання транзитного містечка</t>
  </si>
  <si>
    <t xml:space="preserve">Відшкодування витрат електроенергії за послуги водопоспоживання по колонках ПАТ"Павлоградхіммаш" </t>
  </si>
  <si>
    <t>Відшкодування витрат електроенергії за послуги водопоспоживання по свердловинах переведених на електропостачання</t>
  </si>
  <si>
    <t>Відшкодування витрат на обслуговування свердловин</t>
  </si>
  <si>
    <t>Внески у статутний фонд КП "Павлоградтрансенерго"</t>
  </si>
  <si>
    <t>Внески у статутний фонд КП  "Управління ринками"</t>
  </si>
  <si>
    <t>План  на  2023 рік</t>
  </si>
  <si>
    <t>Виконано за 2023 рік</t>
  </si>
  <si>
    <t>Придбання гусеничного бульдозера</t>
  </si>
  <si>
    <t>Розробка проектно- кошторисної документації "Реконструкція 13  підкачувальних насосних станції с заміною насосних агрегатів в м. Павлоград Дніпропетровської області"</t>
  </si>
  <si>
    <t>Реконструкція 5-ти ділянок магістральних  водопровідних мереж з влаштуванням технологічних вузлів обліку в м. Павлоград Дніпропетровської області (в т.ч. проєктно-кошторисна документація)</t>
  </si>
  <si>
    <t>Послуги з чистки резервуара</t>
  </si>
  <si>
    <t>Закупівля засувок з фланцями (13 шт)</t>
  </si>
  <si>
    <t>Капітальний ремонт будівлі каналізаційної насосної станції № 1а з улаштуванням системи вентиляції за адресою вул. Ганни Світличної, 90 м. Павлоград</t>
  </si>
  <si>
    <t>Придбання внутрішньобудинкових вузлів обліку (лічильників холодної води) з монтажним комплектом та пуско-наладкою (120 шт)</t>
  </si>
  <si>
    <t>Погашення заборгованості за покупну воду за мировими угодами перед ДМП "ВКГ Дніпро-Західний Донбас"</t>
  </si>
  <si>
    <t xml:space="preserve">Придбання інкасаторських комплексів для дистанційного зняття показів лічильників </t>
  </si>
  <si>
    <t>Лiчильник води DN-300  з GSM модемом</t>
  </si>
  <si>
    <t>Моноблочні насоси (2шт)</t>
  </si>
  <si>
    <t xml:space="preserve">Шафа керування повітродувкою з частотним перетворювачем </t>
  </si>
  <si>
    <t>Вертикальні багатоступеневі відцентрові електричні насоси (13 шт)</t>
  </si>
  <si>
    <t>Погашення заборгованості з податку на доходи фізичних осіб за минулі роки</t>
  </si>
  <si>
    <t>Реконструкція самопливної каналізаційної мережі від ж/будинків по вул.Дніпровська,105, 107, 109, 111, 113, вул.Полтавська, 160 до пров. Комунальний</t>
  </si>
  <si>
    <t>Придбання матеріалів для приєднання будинку № 54 по вул. Миру до централізованих мереж водовідведення</t>
  </si>
  <si>
    <t>Придбання насосу для приєднання будинку № 54 по вул. Миру до централізованих мереж водовідведення</t>
  </si>
  <si>
    <t>Погашення заборгованості за спожиті енергоносії та комунальні послуги по гуртожиткам, транзитному містечку</t>
  </si>
  <si>
    <t>Погашення заборгованості за природний газ перед АТ "НАК "Нафтогаз України" та за розподіл природного газу</t>
  </si>
  <si>
    <t>Придбання шаф керування з монтажним комплектом ( 24 од.)</t>
  </si>
  <si>
    <t xml:space="preserve">Погашення заборгованості за спожитий природний газ за 2021 - 2022 роки </t>
  </si>
  <si>
    <t>Закупівля матеріалів для заміни ділянки трубопроводу теплопостачання від ТК-5 до СШ №9 та ДНЗ №2 з влаштуванням нових теплових камер І, ІІ черга</t>
  </si>
  <si>
    <t>Розробка та затвердження оптимізованої схеми теплопостачання</t>
  </si>
  <si>
    <t>Розробка ПКД на встановлення та підключення когенераційної установки</t>
  </si>
  <si>
    <t>Придбання дизель-генераторних установок на причепі (3 шт)</t>
  </si>
  <si>
    <t>придбання обладнання для проведення ремонтних робіт на Павлоградському водозаборі</t>
  </si>
  <si>
    <t>Придбання блочно-модульної котельні по вул. Підгірна, 1а, м. Павлоград</t>
  </si>
  <si>
    <t>Послуга з монтажу та пусконалагоджувальні роботи котельні по вул.Соборна,3, м. Павлоград</t>
  </si>
  <si>
    <t>Придбання обладнання та ТМЦ для проведення ремонтних робіт на Павлоградському водозаборі</t>
  </si>
  <si>
    <t>Виготовлення ПКД будівництва пілетної котельної з автоматичної подачею по вул. Дніпровська, 241, м.Павлоград</t>
  </si>
  <si>
    <t>Виготовлення ПКД "Реконструкція водозабору І черги" по вул. Надрічна, 59, с. Приволчанське</t>
  </si>
  <si>
    <t>Внески у статутний фонд КП "Павлоградтеплоенерго"</t>
  </si>
  <si>
    <t>Внески у статутний фонд КП "Павлоградводоканал"</t>
  </si>
  <si>
    <t>Внески у статутний фонд КП "Павлограджитлосервіс"</t>
  </si>
  <si>
    <t>Внески у статутний фонд КП  "Павлоград-Світло"</t>
  </si>
  <si>
    <t>Придбання підйомника автомобільного гідравлічного</t>
  </si>
  <si>
    <t>Придбання матеріалів для будування навісу, де буде зберігатися підйомник автомобільний гідравлічний</t>
  </si>
  <si>
    <t>Придбання ноутбука</t>
  </si>
  <si>
    <t>Сплата земельного податку за 2023 рік</t>
  </si>
  <si>
    <t>Внески у статутний фонд КП  "Затишне місто"</t>
  </si>
  <si>
    <t>Послуга з підключення котельні до мереж газопостачання по вул. Соборна, 3, м. Павлоград</t>
  </si>
  <si>
    <t>Погашення податкової заборгованості з екологічного податку</t>
  </si>
  <si>
    <t>Проведення експертної оцінки вартості та оформлення нового технічного паспорта будівлі, розташованої по вул.Соборна, 107б</t>
  </si>
  <si>
    <t>Оформлення та відведення земельних ділянок</t>
  </si>
  <si>
    <t>Придбання сипучих матеріалів для полігону ТПВ</t>
  </si>
  <si>
    <t>Проведення технічної інвентиризації і отримання технічного паспорту по вул.Ковальська, 19</t>
  </si>
  <si>
    <t>Проведення технічної інвентиризації і отримання технічного паспорту по вул. Харківська, 8</t>
  </si>
  <si>
    <t>Землевпорядні послуги для можливості подальшого законного використання полігону для ТПВ</t>
  </si>
  <si>
    <t>Придбання комп'ютерів 2 шт</t>
  </si>
  <si>
    <t>Аналіз виконання бюджету Павлоградської міської територіальної громади по галузі  "Внески до статутного капіталу суб'єктів господарювання" за  2023 рік</t>
  </si>
  <si>
    <t>Відшкодування витрат на утримання адміністрації гуртожитків</t>
  </si>
  <si>
    <t>Розробка проєктної документації на встановлення індивідуальних будинкових вузлів обліку води в 120 житлових будинках</t>
  </si>
  <si>
    <t>Розробка проєктно -кошторисної документації "Капітальний ремонт  водопровідно-насосної станції «Північна» с заміною насосного агрегату  по  вул. Поштова,13 в  м.Павлоград  Дніпропетровської області"</t>
  </si>
  <si>
    <t>Розробка проєктно -кошторисної документації "Реконструкція повітродувної насосної станції   з встановленням  резервного частотного перетворювача на каналізаційних очисних спорудах  по вул. Харківська,2-1 в м. Павлоград  Дніпропетровської області</t>
  </si>
  <si>
    <t>Розробка проєктно -кошторисної документації "Реконструкція водопровідно-насосної станції 2-го підйому майданчик №4  с заміною насосного агрегату  по вул. Вишнева,2 , м. Павлоград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</si>
</sst>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#,##0.000"/>
    <numFmt numFmtId="191" formatCode="#,##0.0000"/>
    <numFmt numFmtId="192" formatCode="0.000000"/>
    <numFmt numFmtId="193" formatCode="0.00000"/>
    <numFmt numFmtId="194" formatCode="0.0000"/>
    <numFmt numFmtId="195" formatCode="0.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left" vertical="center" wrapText="1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1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/>
      <protection/>
    </xf>
    <xf numFmtId="3" fontId="28" fillId="0" borderId="0" xfId="0" applyNumberFormat="1" applyFont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3" fontId="28" fillId="0" borderId="10" xfId="53" applyNumberFormat="1" applyFont="1" applyFill="1" applyBorder="1" applyAlignment="1">
      <alignment horizontal="center" vertical="center"/>
      <protection/>
    </xf>
    <xf numFmtId="3" fontId="29" fillId="0" borderId="10" xfId="53" applyNumberFormat="1" applyFont="1" applyFill="1" applyBorder="1" applyAlignment="1">
      <alignment horizontal="center" vertical="center"/>
      <protection/>
    </xf>
    <xf numFmtId="3" fontId="30" fillId="0" borderId="10" xfId="53" applyNumberFormat="1" applyFont="1" applyFill="1" applyBorder="1" applyAlignment="1">
      <alignment horizontal="center" vertical="center"/>
      <protection/>
    </xf>
    <xf numFmtId="3" fontId="31" fillId="0" borderId="10" xfId="5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53" applyFont="1" applyFill="1" applyBorder="1" applyAlignment="1">
      <alignment horizontal="left" vertical="center" wrapText="1"/>
      <protection/>
    </xf>
    <xf numFmtId="4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53" applyFont="1" applyFill="1" applyBorder="1" applyAlignment="1">
      <alignment horizontal="left" vertical="center" wrapText="1"/>
      <protection/>
    </xf>
    <xf numFmtId="1" fontId="31" fillId="0" borderId="10" xfId="53" applyNumberFormat="1" applyFont="1" applyFill="1" applyBorder="1" applyAlignment="1">
      <alignment horizontal="center" vertical="center"/>
      <protection/>
    </xf>
    <xf numFmtId="4" fontId="31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184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Fill="1" applyBorder="1" applyAlignment="1">
      <alignment horizontal="center" vertical="center"/>
    </xf>
    <xf numFmtId="189" fontId="21" fillId="0" borderId="10" xfId="0" applyNumberFormat="1" applyFont="1" applyFill="1" applyBorder="1" applyAlignment="1">
      <alignment horizontal="center" vertical="center" wrapText="1"/>
    </xf>
    <xf numFmtId="189" fontId="22" fillId="0" borderId="10" xfId="0" applyNumberFormat="1" applyFont="1" applyFill="1" applyBorder="1" applyAlignment="1">
      <alignment horizontal="center" vertical="center" wrapText="1"/>
    </xf>
    <xf numFmtId="189" fontId="30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89" fontId="31" fillId="0" borderId="10" xfId="0" applyNumberFormat="1" applyFont="1" applyFill="1" applyBorder="1" applyAlignment="1">
      <alignment horizontal="center" vertical="center" wrapText="1"/>
    </xf>
    <xf numFmtId="171" fontId="28" fillId="0" borderId="0" xfId="61" applyFont="1" applyAlignment="1">
      <alignment horizontal="left"/>
    </xf>
    <xf numFmtId="171" fontId="28" fillId="0" borderId="0" xfId="61" applyFont="1" applyAlignment="1">
      <alignment/>
    </xf>
    <xf numFmtId="171" fontId="21" fillId="0" borderId="0" xfId="61" applyFont="1" applyAlignment="1">
      <alignment/>
    </xf>
    <xf numFmtId="1" fontId="33" fillId="24" borderId="10" xfId="0" applyNumberFormat="1" applyFont="1" applyFill="1" applyBorder="1" applyAlignment="1">
      <alignment horizontal="left" vertical="center" wrapText="1" shrinkToFit="1"/>
    </xf>
    <xf numFmtId="0" fontId="33" fillId="0" borderId="10" xfId="0" applyFont="1" applyBorder="1" applyAlignment="1">
      <alignment wrapText="1"/>
    </xf>
    <xf numFmtId="1" fontId="33" fillId="0" borderId="10" xfId="0" applyNumberFormat="1" applyFont="1" applyFill="1" applyBorder="1" applyAlignment="1">
      <alignment horizontal="left" vertical="center" wrapText="1" shrinkToFit="1"/>
    </xf>
    <xf numFmtId="0" fontId="33" fillId="0" borderId="10" xfId="53" applyFont="1" applyFill="1" applyBorder="1" applyAlignment="1">
      <alignment horizontal="justify" vertical="center" wrapText="1"/>
      <protection/>
    </xf>
    <xf numFmtId="1" fontId="33" fillId="0" borderId="10" xfId="0" applyNumberFormat="1" applyFont="1" applyFill="1" applyBorder="1" applyAlignment="1">
      <alignment horizontal="left" vertical="center" wrapText="1"/>
    </xf>
    <xf numFmtId="0" fontId="34" fillId="0" borderId="10" xfId="53" applyFont="1" applyFill="1" applyBorder="1" applyAlignment="1">
      <alignment horizontal="left" vertical="center" wrapText="1" shrinkToFit="1"/>
      <protection/>
    </xf>
    <xf numFmtId="0" fontId="32" fillId="0" borderId="10" xfId="0" applyFont="1" applyBorder="1" applyAlignment="1">
      <alignment vertical="center" wrapText="1"/>
    </xf>
    <xf numFmtId="3" fontId="33" fillId="0" borderId="10" xfId="0" applyNumberFormat="1" applyFont="1" applyFill="1" applyBorder="1" applyAlignment="1">
      <alignment wrapText="1"/>
    </xf>
    <xf numFmtId="4" fontId="33" fillId="24" borderId="10" xfId="0" applyNumberFormat="1" applyFont="1" applyFill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30" fillId="0" borderId="10" xfId="53" applyNumberFormat="1" applyFont="1" applyFill="1" applyBorder="1" applyAlignment="1">
      <alignment horizontal="center" vertical="center"/>
      <protection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53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SheetLayoutView="70" zoomScalePageLayoutView="0" workbookViewId="0" topLeftCell="A97">
      <selection activeCell="H105" sqref="H105"/>
    </sheetView>
  </sheetViews>
  <sheetFormatPr defaultColWidth="8.875" defaultRowHeight="12.75"/>
  <cols>
    <col min="1" max="1" width="9.50390625" style="6" customWidth="1"/>
    <col min="2" max="2" width="82.00390625" style="4" customWidth="1"/>
    <col min="3" max="3" width="16.50390625" style="7" hidden="1" customWidth="1"/>
    <col min="4" max="4" width="17.00390625" style="7" hidden="1" customWidth="1"/>
    <col min="5" max="5" width="17.375" style="7" hidden="1" customWidth="1"/>
    <col min="6" max="6" width="14.125" style="7" hidden="1" customWidth="1"/>
    <col min="7" max="7" width="25.00390625" style="27" customWidth="1"/>
    <col min="8" max="8" width="25.50390625" style="4" customWidth="1"/>
    <col min="9" max="9" width="22.625" style="4" customWidth="1"/>
    <col min="10" max="10" width="17.00390625" style="4" customWidth="1"/>
    <col min="11" max="16384" width="8.875" style="4" customWidth="1"/>
  </cols>
  <sheetData>
    <row r="1" ht="21" customHeight="1">
      <c r="J1" s="4">
        <v>17</v>
      </c>
    </row>
    <row r="2" spans="1:10" s="8" customFormat="1" ht="56.25" customHeight="1">
      <c r="A2" s="92" t="s">
        <v>83</v>
      </c>
      <c r="B2" s="92"/>
      <c r="C2" s="92"/>
      <c r="D2" s="93"/>
      <c r="E2" s="93"/>
      <c r="F2" s="93"/>
      <c r="G2" s="93"/>
      <c r="H2" s="94"/>
      <c r="I2" s="94"/>
      <c r="J2" s="94"/>
    </row>
    <row r="3" spans="1:10" s="8" customFormat="1" ht="17.25" customHeight="1">
      <c r="A3" s="2"/>
      <c r="B3" s="2"/>
      <c r="C3" s="2"/>
      <c r="D3" s="3"/>
      <c r="E3" s="3"/>
      <c r="F3" s="3"/>
      <c r="G3" s="28"/>
      <c r="H3" s="9"/>
      <c r="I3" s="10"/>
      <c r="J3" s="11" t="s">
        <v>0</v>
      </c>
    </row>
    <row r="4" spans="1:10" s="8" customFormat="1" ht="84" customHeight="1">
      <c r="A4" s="1" t="s">
        <v>4</v>
      </c>
      <c r="B4" s="1" t="s">
        <v>1</v>
      </c>
      <c r="C4" s="1"/>
      <c r="D4" s="1"/>
      <c r="E4" s="1"/>
      <c r="F4" s="1"/>
      <c r="G4" s="45" t="s">
        <v>32</v>
      </c>
      <c r="H4" s="1" t="s">
        <v>33</v>
      </c>
      <c r="I4" s="5" t="s">
        <v>2</v>
      </c>
      <c r="J4" s="1" t="s">
        <v>3</v>
      </c>
    </row>
    <row r="5" spans="1:10" s="8" customFormat="1" ht="20.25" hidden="1">
      <c r="A5" s="86" t="s">
        <v>6</v>
      </c>
      <c r="B5" s="87"/>
      <c r="C5" s="87"/>
      <c r="D5" s="87"/>
      <c r="E5" s="87"/>
      <c r="F5" s="87"/>
      <c r="G5" s="87"/>
      <c r="H5" s="87"/>
      <c r="I5" s="87"/>
      <c r="J5" s="88"/>
    </row>
    <row r="6" spans="1:10" s="8" customFormat="1" ht="42" hidden="1">
      <c r="A6" s="13">
        <v>1</v>
      </c>
      <c r="B6" s="12" t="s">
        <v>7</v>
      </c>
      <c r="C6" s="14"/>
      <c r="D6" s="14"/>
      <c r="E6" s="14"/>
      <c r="F6" s="14"/>
      <c r="G6" s="29">
        <v>0</v>
      </c>
      <c r="H6" s="25">
        <v>0</v>
      </c>
      <c r="I6" s="5">
        <f>H6-G6</f>
        <v>0</v>
      </c>
      <c r="J6" s="17" t="e">
        <f>H6/G6*100</f>
        <v>#DIV/0!</v>
      </c>
    </row>
    <row r="7" spans="1:10" s="21" customFormat="1" ht="21" hidden="1">
      <c r="A7" s="18"/>
      <c r="B7" s="19" t="s">
        <v>5</v>
      </c>
      <c r="C7" s="20"/>
      <c r="D7" s="15"/>
      <c r="E7" s="15"/>
      <c r="F7" s="15"/>
      <c r="G7" s="30">
        <f>G6</f>
        <v>0</v>
      </c>
      <c r="H7" s="26">
        <f>H6</f>
        <v>0</v>
      </c>
      <c r="I7" s="16">
        <f>H7-G7</f>
        <v>0</v>
      </c>
      <c r="J7" s="22" t="e">
        <f>H7/G7*100</f>
        <v>#DIV/0!</v>
      </c>
    </row>
    <row r="8" spans="1:10" s="21" customFormat="1" ht="21" hidden="1">
      <c r="A8" s="86" t="s">
        <v>12</v>
      </c>
      <c r="B8" s="87"/>
      <c r="C8" s="87"/>
      <c r="D8" s="87"/>
      <c r="E8" s="87"/>
      <c r="F8" s="87"/>
      <c r="G8" s="87"/>
      <c r="H8" s="87"/>
      <c r="I8" s="87"/>
      <c r="J8" s="88"/>
    </row>
    <row r="9" spans="1:10" s="21" customFormat="1" ht="21" hidden="1">
      <c r="A9" s="13">
        <v>2</v>
      </c>
      <c r="B9" s="12" t="s">
        <v>13</v>
      </c>
      <c r="C9" s="23"/>
      <c r="D9" s="14"/>
      <c r="E9" s="14"/>
      <c r="F9" s="14"/>
      <c r="G9" s="29">
        <v>0</v>
      </c>
      <c r="H9" s="24">
        <v>0</v>
      </c>
      <c r="I9" s="5">
        <f>H9-G9</f>
        <v>0</v>
      </c>
      <c r="J9" s="17" t="e">
        <f>H9/G9*100</f>
        <v>#DIV/0!</v>
      </c>
    </row>
    <row r="10" spans="1:10" s="21" customFormat="1" ht="21" hidden="1">
      <c r="A10" s="18"/>
      <c r="B10" s="19" t="s">
        <v>5</v>
      </c>
      <c r="C10" s="20"/>
      <c r="D10" s="15"/>
      <c r="E10" s="15"/>
      <c r="F10" s="15"/>
      <c r="G10" s="30">
        <f>G9</f>
        <v>0</v>
      </c>
      <c r="H10" s="26">
        <f>H9</f>
        <v>0</v>
      </c>
      <c r="I10" s="26">
        <f>I9</f>
        <v>0</v>
      </c>
      <c r="J10" s="26" t="e">
        <f>J9</f>
        <v>#DIV/0!</v>
      </c>
    </row>
    <row r="11" spans="1:10" s="21" customFormat="1" ht="26.25" customHeight="1">
      <c r="A11" s="86" t="s">
        <v>66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s="21" customFormat="1" ht="21" customHeight="1">
      <c r="A12" s="13">
        <v>1</v>
      </c>
      <c r="B12" s="72" t="s">
        <v>25</v>
      </c>
      <c r="C12" s="14"/>
      <c r="D12" s="14"/>
      <c r="E12" s="14"/>
      <c r="F12" s="14"/>
      <c r="G12" s="5">
        <v>38439784.09</v>
      </c>
      <c r="H12" s="25">
        <v>38439784.09</v>
      </c>
      <c r="I12" s="5">
        <f aca="true" t="shared" si="0" ref="I12:I26">H12-G12</f>
        <v>0</v>
      </c>
      <c r="J12" s="58">
        <f aca="true" t="shared" si="1" ref="J12:J37">H12/G12*100</f>
        <v>100</v>
      </c>
    </row>
    <row r="13" spans="1:10" s="21" customFormat="1" ht="37.5" customHeight="1">
      <c r="A13" s="13">
        <v>2</v>
      </c>
      <c r="B13" s="72" t="s">
        <v>27</v>
      </c>
      <c r="C13" s="14"/>
      <c r="D13" s="14"/>
      <c r="E13" s="14"/>
      <c r="F13" s="14"/>
      <c r="G13" s="5">
        <v>250000</v>
      </c>
      <c r="H13" s="25">
        <f>G13</f>
        <v>250000</v>
      </c>
      <c r="I13" s="5">
        <f t="shared" si="0"/>
        <v>0</v>
      </c>
      <c r="J13" s="58">
        <f t="shared" si="1"/>
        <v>100</v>
      </c>
    </row>
    <row r="14" spans="1:10" s="21" customFormat="1" ht="41.25" customHeight="1">
      <c r="A14" s="13">
        <v>3</v>
      </c>
      <c r="B14" s="72" t="s">
        <v>28</v>
      </c>
      <c r="C14" s="14"/>
      <c r="D14" s="14"/>
      <c r="E14" s="14"/>
      <c r="F14" s="14"/>
      <c r="G14" s="5">
        <v>100000</v>
      </c>
      <c r="H14" s="25">
        <v>100000</v>
      </c>
      <c r="I14" s="5">
        <f t="shared" si="0"/>
        <v>0</v>
      </c>
      <c r="J14" s="58">
        <f t="shared" si="1"/>
        <v>100</v>
      </c>
    </row>
    <row r="15" spans="1:10" s="21" customFormat="1" ht="20.25" customHeight="1">
      <c r="A15" s="13">
        <v>4</v>
      </c>
      <c r="B15" s="72" t="s">
        <v>29</v>
      </c>
      <c r="C15" s="14"/>
      <c r="D15" s="14"/>
      <c r="E15" s="14"/>
      <c r="F15" s="14"/>
      <c r="G15" s="5">
        <v>300000</v>
      </c>
      <c r="H15" s="25">
        <v>300000</v>
      </c>
      <c r="I15" s="5">
        <f t="shared" si="0"/>
        <v>0</v>
      </c>
      <c r="J15" s="58">
        <f t="shared" si="1"/>
        <v>100</v>
      </c>
    </row>
    <row r="16" spans="1:10" s="21" customFormat="1" ht="21.75" customHeight="1">
      <c r="A16" s="13">
        <v>5</v>
      </c>
      <c r="B16" s="69" t="s">
        <v>34</v>
      </c>
      <c r="C16" s="14"/>
      <c r="D16" s="14"/>
      <c r="E16" s="14"/>
      <c r="F16" s="14"/>
      <c r="G16" s="5">
        <v>6031020</v>
      </c>
      <c r="H16" s="25">
        <v>6031020</v>
      </c>
      <c r="I16" s="5">
        <f t="shared" si="0"/>
        <v>0</v>
      </c>
      <c r="J16" s="58">
        <f t="shared" si="1"/>
        <v>100</v>
      </c>
    </row>
    <row r="17" spans="1:10" s="21" customFormat="1" ht="72" customHeight="1">
      <c r="A17" s="13">
        <v>6</v>
      </c>
      <c r="B17" s="69" t="s">
        <v>86</v>
      </c>
      <c r="C17" s="14"/>
      <c r="D17" s="14"/>
      <c r="E17" s="14"/>
      <c r="F17" s="14"/>
      <c r="G17" s="5">
        <v>69791.18</v>
      </c>
      <c r="H17" s="25">
        <v>69791.18</v>
      </c>
      <c r="I17" s="5">
        <f t="shared" si="0"/>
        <v>0</v>
      </c>
      <c r="J17" s="58">
        <f t="shared" si="1"/>
        <v>100</v>
      </c>
    </row>
    <row r="18" spans="1:10" s="21" customFormat="1" ht="60.75" customHeight="1">
      <c r="A18" s="13">
        <v>7</v>
      </c>
      <c r="B18" s="69" t="s">
        <v>88</v>
      </c>
      <c r="C18" s="14"/>
      <c r="D18" s="14"/>
      <c r="E18" s="14"/>
      <c r="F18" s="14"/>
      <c r="G18" s="5">
        <v>83822.94</v>
      </c>
      <c r="H18" s="25">
        <v>83822.94</v>
      </c>
      <c r="I18" s="5">
        <f t="shared" si="0"/>
        <v>0</v>
      </c>
      <c r="J18" s="58">
        <f t="shared" si="1"/>
        <v>100</v>
      </c>
    </row>
    <row r="19" spans="1:10" s="21" customFormat="1" ht="75" customHeight="1">
      <c r="A19" s="13">
        <v>8</v>
      </c>
      <c r="B19" s="69" t="s">
        <v>87</v>
      </c>
      <c r="C19" s="14"/>
      <c r="D19" s="14"/>
      <c r="E19" s="14"/>
      <c r="F19" s="14"/>
      <c r="G19" s="5">
        <v>108476.17</v>
      </c>
      <c r="H19" s="25">
        <v>108476.17</v>
      </c>
      <c r="I19" s="5">
        <f t="shared" si="0"/>
        <v>0</v>
      </c>
      <c r="J19" s="58">
        <f t="shared" si="1"/>
        <v>100</v>
      </c>
    </row>
    <row r="20" spans="1:10" s="21" customFormat="1" ht="72.75" customHeight="1">
      <c r="A20" s="13">
        <v>9</v>
      </c>
      <c r="B20" s="69" t="s">
        <v>36</v>
      </c>
      <c r="C20" s="14"/>
      <c r="D20" s="14"/>
      <c r="E20" s="14"/>
      <c r="F20" s="14"/>
      <c r="G20" s="5">
        <v>5527589.54</v>
      </c>
      <c r="H20" s="25">
        <v>5451516.99</v>
      </c>
      <c r="I20" s="5">
        <f t="shared" si="0"/>
        <v>-76072.54999999981</v>
      </c>
      <c r="J20" s="58">
        <f t="shared" si="1"/>
        <v>98.62376630085309</v>
      </c>
    </row>
    <row r="21" spans="1:10" s="21" customFormat="1" ht="57.75" customHeight="1">
      <c r="A21" s="13">
        <v>10</v>
      </c>
      <c r="B21" s="70" t="s">
        <v>35</v>
      </c>
      <c r="C21" s="14"/>
      <c r="D21" s="14"/>
      <c r="E21" s="14"/>
      <c r="F21" s="14"/>
      <c r="G21" s="5">
        <v>637680</v>
      </c>
      <c r="H21" s="25">
        <v>637680</v>
      </c>
      <c r="I21" s="5">
        <f t="shared" si="0"/>
        <v>0</v>
      </c>
      <c r="J21" s="58">
        <f t="shared" si="1"/>
        <v>100</v>
      </c>
    </row>
    <row r="22" spans="1:10" s="21" customFormat="1" ht="21" customHeight="1">
      <c r="A22" s="13">
        <v>11</v>
      </c>
      <c r="B22" s="70" t="s">
        <v>37</v>
      </c>
      <c r="C22" s="14"/>
      <c r="D22" s="14"/>
      <c r="E22" s="14"/>
      <c r="F22" s="14"/>
      <c r="G22" s="5">
        <v>1331037.91</v>
      </c>
      <c r="H22" s="25">
        <v>1331037.91</v>
      </c>
      <c r="I22" s="5">
        <f t="shared" si="0"/>
        <v>0</v>
      </c>
      <c r="J22" s="58">
        <f t="shared" si="1"/>
        <v>100</v>
      </c>
    </row>
    <row r="23" spans="1:10" s="21" customFormat="1" ht="21" customHeight="1">
      <c r="A23" s="13">
        <v>12</v>
      </c>
      <c r="B23" s="69" t="s">
        <v>38</v>
      </c>
      <c r="C23" s="14"/>
      <c r="D23" s="14"/>
      <c r="E23" s="14"/>
      <c r="F23" s="14"/>
      <c r="G23" s="5">
        <v>1770740</v>
      </c>
      <c r="H23" s="25">
        <v>1770740</v>
      </c>
      <c r="I23" s="5">
        <f t="shared" si="0"/>
        <v>0</v>
      </c>
      <c r="J23" s="58">
        <f t="shared" si="1"/>
        <v>100</v>
      </c>
    </row>
    <row r="24" spans="1:10" s="21" customFormat="1" ht="54" customHeight="1">
      <c r="A24" s="13">
        <v>13</v>
      </c>
      <c r="B24" s="70" t="s">
        <v>39</v>
      </c>
      <c r="C24" s="14"/>
      <c r="D24" s="14"/>
      <c r="E24" s="14"/>
      <c r="F24" s="14"/>
      <c r="G24" s="5">
        <v>3666636.59</v>
      </c>
      <c r="H24" s="25">
        <v>3666636.59</v>
      </c>
      <c r="I24" s="5">
        <f t="shared" si="0"/>
        <v>0</v>
      </c>
      <c r="J24" s="58">
        <f t="shared" si="1"/>
        <v>100</v>
      </c>
    </row>
    <row r="25" spans="1:10" s="21" customFormat="1" ht="36.75" customHeight="1">
      <c r="A25" s="13">
        <v>14</v>
      </c>
      <c r="B25" s="71" t="s">
        <v>85</v>
      </c>
      <c r="C25" s="14"/>
      <c r="D25" s="14"/>
      <c r="E25" s="14"/>
      <c r="F25" s="14"/>
      <c r="G25" s="5">
        <v>430938</v>
      </c>
      <c r="H25" s="25">
        <v>430938</v>
      </c>
      <c r="I25" s="5">
        <f t="shared" si="0"/>
        <v>0</v>
      </c>
      <c r="J25" s="58">
        <f t="shared" si="1"/>
        <v>100</v>
      </c>
    </row>
    <row r="26" spans="1:10" s="21" customFormat="1" ht="39.75" customHeight="1">
      <c r="A26" s="13">
        <v>15</v>
      </c>
      <c r="B26" s="71" t="s">
        <v>40</v>
      </c>
      <c r="C26" s="14"/>
      <c r="D26" s="14"/>
      <c r="E26" s="14"/>
      <c r="F26" s="14"/>
      <c r="G26" s="5">
        <v>5895224.07</v>
      </c>
      <c r="H26" s="25">
        <v>5895224.07</v>
      </c>
      <c r="I26" s="5">
        <f t="shared" si="0"/>
        <v>0</v>
      </c>
      <c r="J26" s="58">
        <f t="shared" si="1"/>
        <v>100</v>
      </c>
    </row>
    <row r="27" spans="1:10" s="21" customFormat="1" ht="37.5" customHeight="1">
      <c r="A27" s="13">
        <v>16</v>
      </c>
      <c r="B27" s="72" t="s">
        <v>41</v>
      </c>
      <c r="C27" s="14"/>
      <c r="D27" s="14"/>
      <c r="E27" s="14"/>
      <c r="F27" s="14"/>
      <c r="G27" s="5">
        <v>6071676</v>
      </c>
      <c r="H27" s="25">
        <v>6071676</v>
      </c>
      <c r="I27" s="5">
        <f aca="true" t="shared" si="2" ref="I27:I36">H27-G27</f>
        <v>0</v>
      </c>
      <c r="J27" s="58">
        <f aca="true" t="shared" si="3" ref="J27:J36">H27/G27*100</f>
        <v>100</v>
      </c>
    </row>
    <row r="28" spans="1:10" s="21" customFormat="1" ht="36.75" customHeight="1">
      <c r="A28" s="13">
        <v>17</v>
      </c>
      <c r="B28" s="71" t="s">
        <v>42</v>
      </c>
      <c r="C28" s="14"/>
      <c r="D28" s="14"/>
      <c r="E28" s="14"/>
      <c r="F28" s="14"/>
      <c r="G28" s="5">
        <v>210000</v>
      </c>
      <c r="H28" s="25">
        <v>210000</v>
      </c>
      <c r="I28" s="5">
        <f t="shared" si="2"/>
        <v>0</v>
      </c>
      <c r="J28" s="58">
        <f t="shared" si="3"/>
        <v>100</v>
      </c>
    </row>
    <row r="29" spans="1:10" s="21" customFormat="1" ht="18.75" customHeight="1">
      <c r="A29" s="13">
        <v>18</v>
      </c>
      <c r="B29" s="71" t="s">
        <v>43</v>
      </c>
      <c r="C29" s="14"/>
      <c r="D29" s="14"/>
      <c r="E29" s="14"/>
      <c r="F29" s="14"/>
      <c r="G29" s="5">
        <v>434600.81</v>
      </c>
      <c r="H29" s="25">
        <v>434600.81</v>
      </c>
      <c r="I29" s="5">
        <f t="shared" si="2"/>
        <v>0</v>
      </c>
      <c r="J29" s="58">
        <f t="shared" si="3"/>
        <v>100</v>
      </c>
    </row>
    <row r="30" spans="1:10" s="21" customFormat="1" ht="19.5" customHeight="1">
      <c r="A30" s="13">
        <v>19</v>
      </c>
      <c r="B30" s="71" t="s">
        <v>44</v>
      </c>
      <c r="C30" s="14"/>
      <c r="D30" s="14"/>
      <c r="E30" s="14"/>
      <c r="F30" s="14"/>
      <c r="G30" s="5">
        <v>1025829</v>
      </c>
      <c r="H30" s="25">
        <v>1025829</v>
      </c>
      <c r="I30" s="5">
        <f t="shared" si="2"/>
        <v>0</v>
      </c>
      <c r="J30" s="58">
        <f t="shared" si="3"/>
        <v>100</v>
      </c>
    </row>
    <row r="31" spans="1:10" s="21" customFormat="1" ht="20.25" customHeight="1">
      <c r="A31" s="13">
        <v>20</v>
      </c>
      <c r="B31" s="71" t="s">
        <v>45</v>
      </c>
      <c r="C31" s="14"/>
      <c r="D31" s="14"/>
      <c r="E31" s="14"/>
      <c r="F31" s="14"/>
      <c r="G31" s="5">
        <v>1227729</v>
      </c>
      <c r="H31" s="25">
        <v>1227729</v>
      </c>
      <c r="I31" s="5">
        <f t="shared" si="2"/>
        <v>0</v>
      </c>
      <c r="J31" s="58">
        <f t="shared" si="3"/>
        <v>100</v>
      </c>
    </row>
    <row r="32" spans="1:10" s="21" customFormat="1" ht="21" customHeight="1">
      <c r="A32" s="13">
        <v>21</v>
      </c>
      <c r="B32" s="71" t="s">
        <v>46</v>
      </c>
      <c r="C32" s="14"/>
      <c r="D32" s="14"/>
      <c r="E32" s="14"/>
      <c r="F32" s="14"/>
      <c r="G32" s="5">
        <v>1200561.03</v>
      </c>
      <c r="H32" s="25">
        <v>1194133.03</v>
      </c>
      <c r="I32" s="5">
        <f t="shared" si="2"/>
        <v>-6428</v>
      </c>
      <c r="J32" s="58">
        <f t="shared" si="3"/>
        <v>99.46458365386056</v>
      </c>
    </row>
    <row r="33" spans="1:10" s="21" customFormat="1" ht="37.5" customHeight="1">
      <c r="A33" s="13">
        <v>22</v>
      </c>
      <c r="B33" s="71" t="s">
        <v>47</v>
      </c>
      <c r="C33" s="14"/>
      <c r="D33" s="14"/>
      <c r="E33" s="14"/>
      <c r="F33" s="14"/>
      <c r="G33" s="5">
        <v>3664280</v>
      </c>
      <c r="H33" s="25">
        <v>3664280</v>
      </c>
      <c r="I33" s="5">
        <f t="shared" si="2"/>
        <v>0</v>
      </c>
      <c r="J33" s="58">
        <f t="shared" si="3"/>
        <v>100</v>
      </c>
    </row>
    <row r="34" spans="1:10" s="21" customFormat="1" ht="57" customHeight="1">
      <c r="A34" s="13">
        <v>23</v>
      </c>
      <c r="B34" s="71" t="s">
        <v>48</v>
      </c>
      <c r="C34" s="14"/>
      <c r="D34" s="14"/>
      <c r="E34" s="14"/>
      <c r="F34" s="14"/>
      <c r="G34" s="5">
        <v>1969415.67</v>
      </c>
      <c r="H34" s="25">
        <v>199953</v>
      </c>
      <c r="I34" s="5">
        <f t="shared" si="2"/>
        <v>-1769462.67</v>
      </c>
      <c r="J34" s="58">
        <f t="shared" si="3"/>
        <v>10.152909974561135</v>
      </c>
    </row>
    <row r="35" spans="1:10" s="21" customFormat="1" ht="38.25" customHeight="1">
      <c r="A35" s="13">
        <v>24</v>
      </c>
      <c r="B35" s="71" t="s">
        <v>49</v>
      </c>
      <c r="C35" s="14"/>
      <c r="D35" s="14"/>
      <c r="E35" s="14"/>
      <c r="F35" s="14"/>
      <c r="G35" s="5">
        <v>69000</v>
      </c>
      <c r="H35" s="25">
        <v>62889.73</v>
      </c>
      <c r="I35" s="5">
        <f t="shared" si="2"/>
        <v>-6110.269999999997</v>
      </c>
      <c r="J35" s="58">
        <f t="shared" si="3"/>
        <v>91.14453623188406</v>
      </c>
    </row>
    <row r="36" spans="1:10" s="21" customFormat="1" ht="37.5" customHeight="1">
      <c r="A36" s="13">
        <v>25</v>
      </c>
      <c r="B36" s="71" t="s">
        <v>50</v>
      </c>
      <c r="C36" s="14"/>
      <c r="D36" s="14"/>
      <c r="E36" s="14"/>
      <c r="F36" s="14"/>
      <c r="G36" s="5">
        <v>21000</v>
      </c>
      <c r="H36" s="25">
        <v>0</v>
      </c>
      <c r="I36" s="5">
        <f t="shared" si="2"/>
        <v>-21000</v>
      </c>
      <c r="J36" s="58">
        <f t="shared" si="3"/>
        <v>0</v>
      </c>
    </row>
    <row r="37" spans="1:10" s="21" customFormat="1" ht="24" customHeight="1">
      <c r="A37" s="18"/>
      <c r="B37" s="19" t="s">
        <v>5</v>
      </c>
      <c r="C37" s="20"/>
      <c r="D37" s="15"/>
      <c r="E37" s="15"/>
      <c r="F37" s="15"/>
      <c r="G37" s="26">
        <f>SUM(G12:G36)</f>
        <v>80536832.00000001</v>
      </c>
      <c r="H37" s="26">
        <f>SUM(H12:H36)</f>
        <v>78657758.51</v>
      </c>
      <c r="I37" s="26">
        <f>SUM(I12:I36)</f>
        <v>-1879073.4899999998</v>
      </c>
      <c r="J37" s="59">
        <f t="shared" si="1"/>
        <v>97.6668147438429</v>
      </c>
    </row>
    <row r="38" spans="1:10" s="8" customFormat="1" ht="27.75" customHeight="1">
      <c r="A38" s="86" t="s">
        <v>65</v>
      </c>
      <c r="B38" s="87"/>
      <c r="C38" s="87"/>
      <c r="D38" s="87"/>
      <c r="E38" s="87"/>
      <c r="F38" s="87"/>
      <c r="G38" s="87"/>
      <c r="H38" s="87"/>
      <c r="I38" s="87"/>
      <c r="J38" s="88"/>
    </row>
    <row r="39" spans="1:10" s="8" customFormat="1" ht="36.75" customHeight="1">
      <c r="A39" s="33">
        <v>26</v>
      </c>
      <c r="B39" s="73" t="s">
        <v>52</v>
      </c>
      <c r="C39" s="35"/>
      <c r="D39" s="35"/>
      <c r="E39" s="35"/>
      <c r="F39" s="35"/>
      <c r="G39" s="5">
        <v>42200000</v>
      </c>
      <c r="H39" s="5">
        <v>42200000</v>
      </c>
      <c r="I39" s="37">
        <f>H39-G39</f>
        <v>0</v>
      </c>
      <c r="J39" s="60">
        <f>H39/G39*100</f>
        <v>100</v>
      </c>
    </row>
    <row r="40" spans="1:10" s="8" customFormat="1" ht="21.75" customHeight="1">
      <c r="A40" s="33">
        <v>27</v>
      </c>
      <c r="B40" s="74" t="s">
        <v>53</v>
      </c>
      <c r="C40" s="35"/>
      <c r="D40" s="35"/>
      <c r="E40" s="35"/>
      <c r="F40" s="35"/>
      <c r="G40" s="5">
        <v>14972784</v>
      </c>
      <c r="H40" s="5">
        <v>14972784</v>
      </c>
      <c r="I40" s="37">
        <f aca="true" t="shared" si="4" ref="I40:I45">H40-G40</f>
        <v>0</v>
      </c>
      <c r="J40" s="60">
        <f aca="true" t="shared" si="5" ref="J40:J45">H40/G40*100</f>
        <v>100</v>
      </c>
    </row>
    <row r="41" spans="1:10" s="8" customFormat="1" ht="37.5" customHeight="1">
      <c r="A41" s="33">
        <v>28</v>
      </c>
      <c r="B41" s="74" t="s">
        <v>54</v>
      </c>
      <c r="C41" s="35"/>
      <c r="D41" s="35"/>
      <c r="E41" s="35"/>
      <c r="F41" s="35"/>
      <c r="G41" s="5">
        <v>22000000</v>
      </c>
      <c r="H41" s="5">
        <v>22000000</v>
      </c>
      <c r="I41" s="37">
        <f t="shared" si="4"/>
        <v>0</v>
      </c>
      <c r="J41" s="60">
        <f t="shared" si="5"/>
        <v>100</v>
      </c>
    </row>
    <row r="42" spans="1:10" s="8" customFormat="1" ht="53.25" customHeight="1">
      <c r="A42" s="33">
        <v>29</v>
      </c>
      <c r="B42" s="74" t="s">
        <v>55</v>
      </c>
      <c r="C42" s="35"/>
      <c r="D42" s="35"/>
      <c r="E42" s="35"/>
      <c r="F42" s="35"/>
      <c r="G42" s="5">
        <v>8652832.9</v>
      </c>
      <c r="H42" s="5">
        <v>8652832.9</v>
      </c>
      <c r="I42" s="37">
        <f t="shared" si="4"/>
        <v>0</v>
      </c>
      <c r="J42" s="60">
        <f t="shared" si="5"/>
        <v>100</v>
      </c>
    </row>
    <row r="43" spans="1:10" s="8" customFormat="1" ht="24.75" customHeight="1">
      <c r="A43" s="33">
        <v>30</v>
      </c>
      <c r="B43" s="74" t="s">
        <v>56</v>
      </c>
      <c r="C43" s="35"/>
      <c r="D43" s="35"/>
      <c r="E43" s="35"/>
      <c r="F43" s="35"/>
      <c r="G43" s="5">
        <v>1280000</v>
      </c>
      <c r="H43" s="5">
        <v>1275904</v>
      </c>
      <c r="I43" s="37">
        <f t="shared" si="4"/>
        <v>-4096</v>
      </c>
      <c r="J43" s="60">
        <f t="shared" si="5"/>
        <v>99.68</v>
      </c>
    </row>
    <row r="44" spans="1:10" s="8" customFormat="1" ht="36.75" customHeight="1">
      <c r="A44" s="33">
        <v>31</v>
      </c>
      <c r="B44" s="74" t="s">
        <v>57</v>
      </c>
      <c r="C44" s="35"/>
      <c r="D44" s="35"/>
      <c r="E44" s="35"/>
      <c r="F44" s="35"/>
      <c r="G44" s="5">
        <v>1025172.1</v>
      </c>
      <c r="H44" s="5">
        <v>432318.82</v>
      </c>
      <c r="I44" s="37">
        <f t="shared" si="4"/>
        <v>-592853.28</v>
      </c>
      <c r="J44" s="60">
        <f t="shared" si="5"/>
        <v>42.17036534646232</v>
      </c>
    </row>
    <row r="45" spans="1:10" s="8" customFormat="1" ht="21.75" customHeight="1">
      <c r="A45" s="33">
        <v>32</v>
      </c>
      <c r="B45" s="74" t="s">
        <v>58</v>
      </c>
      <c r="C45" s="35"/>
      <c r="D45" s="35"/>
      <c r="E45" s="35"/>
      <c r="F45" s="35"/>
      <c r="G45" s="5">
        <v>8945000</v>
      </c>
      <c r="H45" s="5">
        <v>8900000</v>
      </c>
      <c r="I45" s="37">
        <f t="shared" si="4"/>
        <v>-45000</v>
      </c>
      <c r="J45" s="60">
        <f t="shared" si="5"/>
        <v>99.4969256567915</v>
      </c>
    </row>
    <row r="46" spans="1:10" s="21" customFormat="1" ht="26.25" customHeight="1">
      <c r="A46" s="18"/>
      <c r="B46" s="19" t="s">
        <v>5</v>
      </c>
      <c r="C46" s="20"/>
      <c r="D46" s="15"/>
      <c r="E46" s="15"/>
      <c r="F46" s="15"/>
      <c r="G46" s="32">
        <f>SUM(G39:G45)</f>
        <v>99075789</v>
      </c>
      <c r="H46" s="32">
        <f>SUM(H39:H45)</f>
        <v>98433839.72</v>
      </c>
      <c r="I46" s="32">
        <f>SUM(I39:I45)</f>
        <v>-641949.28</v>
      </c>
      <c r="J46" s="59">
        <f>H46/G46*100</f>
        <v>99.35206240951561</v>
      </c>
    </row>
    <row r="47" spans="1:10" s="8" customFormat="1" ht="32.25" customHeight="1">
      <c r="A47" s="86" t="s">
        <v>67</v>
      </c>
      <c r="B47" s="87"/>
      <c r="C47" s="87"/>
      <c r="D47" s="87"/>
      <c r="E47" s="87"/>
      <c r="F47" s="87"/>
      <c r="G47" s="87"/>
      <c r="H47" s="87"/>
      <c r="I47" s="87"/>
      <c r="J47" s="88"/>
    </row>
    <row r="48" spans="1:10" s="8" customFormat="1" ht="23.25" customHeight="1">
      <c r="A48" s="13">
        <v>33</v>
      </c>
      <c r="B48" s="82" t="s">
        <v>26</v>
      </c>
      <c r="C48" s="18"/>
      <c r="D48" s="18"/>
      <c r="E48" s="18"/>
      <c r="F48" s="18"/>
      <c r="G48" s="5">
        <v>220524.42</v>
      </c>
      <c r="H48" s="36">
        <v>220524.42</v>
      </c>
      <c r="I48" s="5">
        <f>H48-G48</f>
        <v>0</v>
      </c>
      <c r="J48" s="61">
        <f>H48/G48*100</f>
        <v>100</v>
      </c>
    </row>
    <row r="49" spans="1:10" s="8" customFormat="1" ht="21" customHeight="1">
      <c r="A49" s="13">
        <v>34</v>
      </c>
      <c r="B49" s="83" t="s">
        <v>84</v>
      </c>
      <c r="C49" s="18"/>
      <c r="D49" s="18"/>
      <c r="E49" s="18"/>
      <c r="F49" s="18"/>
      <c r="G49" s="5">
        <v>103356.03</v>
      </c>
      <c r="H49" s="36">
        <v>103356.03</v>
      </c>
      <c r="I49" s="5">
        <f>H49-G49</f>
        <v>0</v>
      </c>
      <c r="J49" s="61">
        <f>H49/G49*100</f>
        <v>100</v>
      </c>
    </row>
    <row r="50" spans="1:10" s="8" customFormat="1" ht="36.75" customHeight="1">
      <c r="A50" s="13">
        <v>35</v>
      </c>
      <c r="B50" s="83" t="s">
        <v>51</v>
      </c>
      <c r="C50" s="18"/>
      <c r="D50" s="18"/>
      <c r="E50" s="18"/>
      <c r="F50" s="18"/>
      <c r="G50" s="5">
        <v>630905</v>
      </c>
      <c r="H50" s="25">
        <f>G50</f>
        <v>630905</v>
      </c>
      <c r="I50" s="5">
        <f>H50-G50</f>
        <v>0</v>
      </c>
      <c r="J50" s="61">
        <f>H50/G50*100</f>
        <v>100</v>
      </c>
    </row>
    <row r="51" spans="1:10" s="8" customFormat="1" ht="24.75" customHeight="1">
      <c r="A51" s="13"/>
      <c r="B51" s="19" t="s">
        <v>5</v>
      </c>
      <c r="C51" s="20"/>
      <c r="D51" s="15"/>
      <c r="E51" s="15"/>
      <c r="F51" s="15"/>
      <c r="G51" s="41">
        <f>SUM(G48:G50)</f>
        <v>954785.45</v>
      </c>
      <c r="H51" s="20">
        <f>SUM(H48:H50)</f>
        <v>954785.45</v>
      </c>
      <c r="I51" s="16">
        <f>H51-G51</f>
        <v>0</v>
      </c>
      <c r="J51" s="62">
        <f>H51/G51*100</f>
        <v>100</v>
      </c>
    </row>
    <row r="52" spans="1:10" s="8" customFormat="1" ht="29.25" customHeight="1" hidden="1">
      <c r="A52" s="95" t="s">
        <v>24</v>
      </c>
      <c r="B52" s="96"/>
      <c r="C52" s="96"/>
      <c r="D52" s="96"/>
      <c r="E52" s="96"/>
      <c r="F52" s="96"/>
      <c r="G52" s="96"/>
      <c r="H52" s="96"/>
      <c r="I52" s="96"/>
      <c r="J52" s="97"/>
    </row>
    <row r="53" spans="1:10" s="8" customFormat="1" ht="21" hidden="1">
      <c r="A53" s="33">
        <v>24</v>
      </c>
      <c r="B53" s="34"/>
      <c r="C53" s="35"/>
      <c r="D53" s="35"/>
      <c r="E53" s="35"/>
      <c r="F53" s="35"/>
      <c r="G53" s="31"/>
      <c r="H53" s="36"/>
      <c r="I53" s="37">
        <f>H53-G53</f>
        <v>0</v>
      </c>
      <c r="J53" s="38" t="e">
        <f>H53/G53*100</f>
        <v>#DIV/0!</v>
      </c>
    </row>
    <row r="54" spans="1:10" s="8" customFormat="1" ht="21" hidden="1">
      <c r="A54" s="33">
        <v>25</v>
      </c>
      <c r="B54" s="34"/>
      <c r="C54" s="35"/>
      <c r="D54" s="35"/>
      <c r="E54" s="35"/>
      <c r="F54" s="35"/>
      <c r="G54" s="31"/>
      <c r="H54" s="36"/>
      <c r="I54" s="37">
        <f>H54-G54</f>
        <v>0</v>
      </c>
      <c r="J54" s="38" t="e">
        <f>H54/G54*100</f>
        <v>#DIV/0!</v>
      </c>
    </row>
    <row r="55" spans="1:10" s="8" customFormat="1" ht="21" hidden="1">
      <c r="A55" s="33">
        <v>26</v>
      </c>
      <c r="B55" s="34"/>
      <c r="C55" s="35"/>
      <c r="D55" s="35"/>
      <c r="E55" s="35"/>
      <c r="F55" s="35"/>
      <c r="G55" s="31"/>
      <c r="H55" s="36"/>
      <c r="I55" s="37">
        <f>H55-G55</f>
        <v>0</v>
      </c>
      <c r="J55" s="38" t="e">
        <f>H55/G55*100</f>
        <v>#DIV/0!</v>
      </c>
    </row>
    <row r="56" spans="1:10" s="8" customFormat="1" ht="21" hidden="1">
      <c r="A56" s="33">
        <v>27</v>
      </c>
      <c r="B56" s="34"/>
      <c r="C56" s="35"/>
      <c r="D56" s="35"/>
      <c r="E56" s="35"/>
      <c r="F56" s="35"/>
      <c r="G56" s="31"/>
      <c r="H56" s="36"/>
      <c r="I56" s="37">
        <f>H56-G56</f>
        <v>0</v>
      </c>
      <c r="J56" s="38" t="e">
        <f>H56/G56*100</f>
        <v>#DIV/0!</v>
      </c>
    </row>
    <row r="57" spans="1:10" s="21" customFormat="1" ht="21" hidden="1">
      <c r="A57" s="39"/>
      <c r="B57" s="40" t="s">
        <v>5</v>
      </c>
      <c r="C57" s="41"/>
      <c r="D57" s="42"/>
      <c r="E57" s="42"/>
      <c r="F57" s="42"/>
      <c r="G57" s="32">
        <f>SUM(G53:G56)</f>
        <v>0</v>
      </c>
      <c r="H57" s="32">
        <f>SUM(H53:H56)</f>
        <v>0</v>
      </c>
      <c r="I57" s="43">
        <f>H57-G57</f>
        <v>0</v>
      </c>
      <c r="J57" s="44" t="e">
        <f>H57/G57*100</f>
        <v>#DIV/0!</v>
      </c>
    </row>
    <row r="58" spans="1:10" s="21" customFormat="1" ht="30" customHeight="1" hidden="1">
      <c r="A58" s="89" t="s">
        <v>21</v>
      </c>
      <c r="B58" s="90"/>
      <c r="C58" s="90"/>
      <c r="D58" s="90"/>
      <c r="E58" s="90"/>
      <c r="F58" s="90"/>
      <c r="G58" s="90"/>
      <c r="H58" s="90"/>
      <c r="I58" s="90"/>
      <c r="J58" s="91"/>
    </row>
    <row r="59" spans="1:10" s="21" customFormat="1" ht="27" customHeight="1" hidden="1">
      <c r="A59" s="45">
        <v>28</v>
      </c>
      <c r="B59" s="46"/>
      <c r="C59" s="45"/>
      <c r="D59" s="45"/>
      <c r="E59" s="45"/>
      <c r="F59" s="45"/>
      <c r="G59" s="45"/>
      <c r="H59" s="45"/>
      <c r="I59" s="37">
        <f>H59-G59</f>
        <v>0</v>
      </c>
      <c r="J59" s="38" t="e">
        <f>H59/G59*100</f>
        <v>#DIV/0!</v>
      </c>
    </row>
    <row r="60" spans="1:10" s="21" customFormat="1" ht="27" customHeight="1" hidden="1">
      <c r="A60" s="89" t="s">
        <v>22</v>
      </c>
      <c r="B60" s="90"/>
      <c r="C60" s="90"/>
      <c r="D60" s="90"/>
      <c r="E60" s="90"/>
      <c r="F60" s="90"/>
      <c r="G60" s="90"/>
      <c r="H60" s="90"/>
      <c r="I60" s="90"/>
      <c r="J60" s="91"/>
    </row>
    <row r="61" spans="1:10" s="21" customFormat="1" ht="45" customHeight="1" hidden="1">
      <c r="A61" s="45">
        <v>29</v>
      </c>
      <c r="B61" s="46"/>
      <c r="C61" s="45"/>
      <c r="D61" s="45"/>
      <c r="E61" s="45"/>
      <c r="F61" s="45"/>
      <c r="G61" s="45"/>
      <c r="H61" s="45"/>
      <c r="I61" s="37">
        <f>H61-G61</f>
        <v>0</v>
      </c>
      <c r="J61" s="38" t="e">
        <f>H61/G61*100</f>
        <v>#DIV/0!</v>
      </c>
    </row>
    <row r="62" spans="1:10" s="8" customFormat="1" ht="41.25" customHeight="1" hidden="1">
      <c r="A62" s="89" t="s">
        <v>8</v>
      </c>
      <c r="B62" s="90"/>
      <c r="C62" s="90"/>
      <c r="D62" s="90"/>
      <c r="E62" s="90"/>
      <c r="F62" s="90"/>
      <c r="G62" s="90"/>
      <c r="H62" s="90"/>
      <c r="I62" s="90"/>
      <c r="J62" s="91"/>
    </row>
    <row r="63" spans="1:10" s="8" customFormat="1" ht="21.75" customHeight="1" hidden="1">
      <c r="A63" s="45">
        <v>14</v>
      </c>
      <c r="B63" s="46" t="s">
        <v>14</v>
      </c>
      <c r="C63" s="47"/>
      <c r="D63" s="47"/>
      <c r="E63" s="47"/>
      <c r="F63" s="47"/>
      <c r="G63" s="37"/>
      <c r="H63" s="37"/>
      <c r="I63" s="37">
        <f aca="true" t="shared" si="6" ref="I63:I72">H63-G63</f>
        <v>0</v>
      </c>
      <c r="J63" s="48" t="e">
        <f aca="true" t="shared" si="7" ref="J63:J68">H63/G63*100</f>
        <v>#DIV/0!</v>
      </c>
    </row>
    <row r="64" spans="1:10" s="8" customFormat="1" ht="24" customHeight="1" hidden="1">
      <c r="A64" s="45">
        <v>15</v>
      </c>
      <c r="B64" s="46" t="s">
        <v>15</v>
      </c>
      <c r="C64" s="45"/>
      <c r="D64" s="45"/>
      <c r="E64" s="45"/>
      <c r="F64" s="45"/>
      <c r="G64" s="37"/>
      <c r="H64" s="37"/>
      <c r="I64" s="37">
        <f t="shared" si="6"/>
        <v>0</v>
      </c>
      <c r="J64" s="48" t="e">
        <f t="shared" si="7"/>
        <v>#DIV/0!</v>
      </c>
    </row>
    <row r="65" spans="1:10" s="8" customFormat="1" ht="21.75" customHeight="1" hidden="1">
      <c r="A65" s="45">
        <v>16</v>
      </c>
      <c r="B65" s="46" t="s">
        <v>16</v>
      </c>
      <c r="C65" s="45"/>
      <c r="D65" s="45"/>
      <c r="E65" s="45"/>
      <c r="F65" s="45"/>
      <c r="G65" s="37"/>
      <c r="H65" s="37"/>
      <c r="I65" s="37">
        <f t="shared" si="6"/>
        <v>0</v>
      </c>
      <c r="J65" s="48" t="e">
        <f t="shared" si="7"/>
        <v>#DIV/0!</v>
      </c>
    </row>
    <row r="66" spans="1:10" s="8" customFormat="1" ht="21" hidden="1">
      <c r="A66" s="33">
        <v>17</v>
      </c>
      <c r="B66" s="34" t="s">
        <v>17</v>
      </c>
      <c r="C66" s="35"/>
      <c r="D66" s="35"/>
      <c r="E66" s="35"/>
      <c r="F66" s="35"/>
      <c r="G66" s="31"/>
      <c r="H66" s="36"/>
      <c r="I66" s="37">
        <f t="shared" si="6"/>
        <v>0</v>
      </c>
      <c r="J66" s="48" t="e">
        <f t="shared" si="7"/>
        <v>#DIV/0!</v>
      </c>
    </row>
    <row r="67" spans="1:10" s="8" customFormat="1" ht="21" hidden="1">
      <c r="A67" s="33">
        <v>18</v>
      </c>
      <c r="B67" s="34" t="s">
        <v>18</v>
      </c>
      <c r="C67" s="35"/>
      <c r="D67" s="35"/>
      <c r="E67" s="35"/>
      <c r="F67" s="35"/>
      <c r="G67" s="31"/>
      <c r="H67" s="36"/>
      <c r="I67" s="37">
        <f t="shared" si="6"/>
        <v>0</v>
      </c>
      <c r="J67" s="48" t="e">
        <f t="shared" si="7"/>
        <v>#DIV/0!</v>
      </c>
    </row>
    <row r="68" spans="1:10" s="8" customFormat="1" ht="21" hidden="1">
      <c r="A68" s="33">
        <v>19</v>
      </c>
      <c r="B68" s="34" t="s">
        <v>19</v>
      </c>
      <c r="C68" s="35"/>
      <c r="D68" s="35"/>
      <c r="E68" s="35"/>
      <c r="F68" s="35"/>
      <c r="G68" s="31"/>
      <c r="H68" s="36"/>
      <c r="I68" s="49">
        <f t="shared" si="6"/>
        <v>0</v>
      </c>
      <c r="J68" s="48" t="e">
        <f t="shared" si="7"/>
        <v>#DIV/0!</v>
      </c>
    </row>
    <row r="69" spans="1:10" s="8" customFormat="1" ht="21" hidden="1">
      <c r="A69" s="33">
        <v>20</v>
      </c>
      <c r="B69" s="34" t="s">
        <v>10</v>
      </c>
      <c r="C69" s="35"/>
      <c r="D69" s="35"/>
      <c r="E69" s="35"/>
      <c r="F69" s="35"/>
      <c r="G69" s="31"/>
      <c r="H69" s="36"/>
      <c r="I69" s="49">
        <f t="shared" si="6"/>
        <v>0</v>
      </c>
      <c r="J69" s="45" t="e">
        <f>H69/G69*100</f>
        <v>#DIV/0!</v>
      </c>
    </row>
    <row r="70" spans="1:10" s="8" customFormat="1" ht="21" hidden="1">
      <c r="A70" s="33">
        <v>21</v>
      </c>
      <c r="B70" s="34" t="s">
        <v>11</v>
      </c>
      <c r="C70" s="35"/>
      <c r="D70" s="35"/>
      <c r="E70" s="35"/>
      <c r="F70" s="35"/>
      <c r="G70" s="31"/>
      <c r="H70" s="36"/>
      <c r="I70" s="49">
        <f t="shared" si="6"/>
        <v>0</v>
      </c>
      <c r="J70" s="38" t="e">
        <f>H70/G70*100</f>
        <v>#DIV/0!</v>
      </c>
    </row>
    <row r="71" spans="1:10" s="8" customFormat="1" ht="21" hidden="1">
      <c r="A71" s="33">
        <v>22</v>
      </c>
      <c r="B71" s="34" t="s">
        <v>20</v>
      </c>
      <c r="C71" s="35"/>
      <c r="D71" s="35"/>
      <c r="E71" s="35"/>
      <c r="F71" s="35"/>
      <c r="G71" s="31"/>
      <c r="H71" s="36"/>
      <c r="I71" s="49">
        <f t="shared" si="6"/>
        <v>0</v>
      </c>
      <c r="J71" s="38" t="e">
        <f>H71/G71*100</f>
        <v>#DIV/0!</v>
      </c>
    </row>
    <row r="72" spans="1:10" s="21" customFormat="1" ht="21" hidden="1">
      <c r="A72" s="39"/>
      <c r="B72" s="40" t="s">
        <v>5</v>
      </c>
      <c r="C72" s="41"/>
      <c r="D72" s="42"/>
      <c r="E72" s="42"/>
      <c r="F72" s="42"/>
      <c r="G72" s="32">
        <f>SUM(G63:G71)</f>
        <v>0</v>
      </c>
      <c r="H72" s="32">
        <f>SUM(H63:H71)</f>
        <v>0</v>
      </c>
      <c r="I72" s="43">
        <f t="shared" si="6"/>
        <v>0</v>
      </c>
      <c r="J72" s="50" t="e">
        <f>H72/G72*100</f>
        <v>#DIV/0!</v>
      </c>
    </row>
    <row r="73" spans="1:10" s="21" customFormat="1" ht="21" hidden="1">
      <c r="A73" s="89" t="s">
        <v>23</v>
      </c>
      <c r="B73" s="90"/>
      <c r="C73" s="90"/>
      <c r="D73" s="90"/>
      <c r="E73" s="90"/>
      <c r="F73" s="90"/>
      <c r="G73" s="90"/>
      <c r="H73" s="90"/>
      <c r="I73" s="90"/>
      <c r="J73" s="91"/>
    </row>
    <row r="74" spans="1:10" s="21" customFormat="1" ht="21" hidden="1">
      <c r="A74" s="45">
        <v>30</v>
      </c>
      <c r="B74" s="46"/>
      <c r="C74" s="45"/>
      <c r="D74" s="45"/>
      <c r="E74" s="45"/>
      <c r="F74" s="45"/>
      <c r="G74" s="45"/>
      <c r="H74" s="45"/>
      <c r="I74" s="37">
        <f>H74-G74</f>
        <v>0</v>
      </c>
      <c r="J74" s="38" t="e">
        <f>H74/G74*100</f>
        <v>#DIV/0!</v>
      </c>
    </row>
    <row r="75" spans="1:10" s="21" customFormat="1" ht="21">
      <c r="A75" s="89" t="s">
        <v>30</v>
      </c>
      <c r="B75" s="98"/>
      <c r="C75" s="98"/>
      <c r="D75" s="98"/>
      <c r="E75" s="98"/>
      <c r="F75" s="98"/>
      <c r="G75" s="98"/>
      <c r="H75" s="98"/>
      <c r="I75" s="98"/>
      <c r="J75" s="99"/>
    </row>
    <row r="76" spans="1:10" s="21" customFormat="1" ht="36" customHeight="1">
      <c r="A76" s="45">
        <v>36</v>
      </c>
      <c r="B76" s="76" t="s">
        <v>60</v>
      </c>
      <c r="C76" s="75"/>
      <c r="D76" s="75"/>
      <c r="E76" s="75"/>
      <c r="F76" s="75"/>
      <c r="G76" s="79">
        <v>9866989</v>
      </c>
      <c r="H76" s="79">
        <v>9866989</v>
      </c>
      <c r="I76" s="37">
        <f aca="true" t="shared" si="8" ref="I76:I82">H76-G76</f>
        <v>0</v>
      </c>
      <c r="J76" s="60">
        <f aca="true" t="shared" si="9" ref="J76:J83">H76/G76*100</f>
        <v>100</v>
      </c>
    </row>
    <row r="77" spans="1:10" s="21" customFormat="1" ht="36">
      <c r="A77" s="45">
        <v>37</v>
      </c>
      <c r="B77" s="76" t="s">
        <v>74</v>
      </c>
      <c r="C77" s="75"/>
      <c r="D77" s="75"/>
      <c r="E77" s="75"/>
      <c r="F77" s="75"/>
      <c r="G77" s="80">
        <v>557464.96</v>
      </c>
      <c r="H77" s="79">
        <v>557464.96</v>
      </c>
      <c r="I77" s="37">
        <f t="shared" si="8"/>
        <v>0</v>
      </c>
      <c r="J77" s="60">
        <f t="shared" si="9"/>
        <v>100</v>
      </c>
    </row>
    <row r="78" spans="1:10" s="21" customFormat="1" ht="36">
      <c r="A78" s="45">
        <v>38</v>
      </c>
      <c r="B78" s="76" t="s">
        <v>61</v>
      </c>
      <c r="C78" s="75"/>
      <c r="D78" s="75"/>
      <c r="E78" s="75"/>
      <c r="F78" s="75"/>
      <c r="G78" s="80">
        <v>1470655.24</v>
      </c>
      <c r="H78" s="79">
        <v>0</v>
      </c>
      <c r="I78" s="37">
        <f t="shared" si="8"/>
        <v>-1470655.24</v>
      </c>
      <c r="J78" s="60">
        <f t="shared" si="9"/>
        <v>0</v>
      </c>
    </row>
    <row r="79" spans="1:10" s="21" customFormat="1" ht="36">
      <c r="A79" s="45">
        <v>39</v>
      </c>
      <c r="B79" s="76" t="s">
        <v>63</v>
      </c>
      <c r="C79" s="75"/>
      <c r="D79" s="75"/>
      <c r="E79" s="75"/>
      <c r="F79" s="75"/>
      <c r="G79" s="80">
        <v>456.12</v>
      </c>
      <c r="H79" s="79">
        <v>0</v>
      </c>
      <c r="I79" s="37">
        <f t="shared" si="8"/>
        <v>-456.12</v>
      </c>
      <c r="J79" s="60">
        <f t="shared" si="9"/>
        <v>0</v>
      </c>
    </row>
    <row r="80" spans="1:10" s="21" customFormat="1" ht="35.25" customHeight="1">
      <c r="A80" s="63">
        <v>40</v>
      </c>
      <c r="B80" s="76" t="s">
        <v>64</v>
      </c>
      <c r="C80" s="45"/>
      <c r="D80" s="45"/>
      <c r="E80" s="45"/>
      <c r="F80" s="45"/>
      <c r="G80" s="5">
        <v>4550271</v>
      </c>
      <c r="H80" s="36">
        <v>0</v>
      </c>
      <c r="I80" s="37">
        <f t="shared" si="8"/>
        <v>-4550271</v>
      </c>
      <c r="J80" s="60">
        <f t="shared" si="9"/>
        <v>0</v>
      </c>
    </row>
    <row r="81" spans="1:10" s="21" customFormat="1" ht="36" hidden="1">
      <c r="A81" s="63"/>
      <c r="B81" s="76" t="s">
        <v>59</v>
      </c>
      <c r="C81" s="45"/>
      <c r="D81" s="45"/>
      <c r="E81" s="45"/>
      <c r="F81" s="45"/>
      <c r="G81" s="81"/>
      <c r="H81" s="45"/>
      <c r="I81" s="37">
        <f t="shared" si="8"/>
        <v>0</v>
      </c>
      <c r="J81" s="60" t="e">
        <f t="shared" si="9"/>
        <v>#DIV/0!</v>
      </c>
    </row>
    <row r="82" spans="1:10" s="21" customFormat="1" ht="35.25" customHeight="1">
      <c r="A82" s="63">
        <v>41</v>
      </c>
      <c r="B82" s="77" t="s">
        <v>62</v>
      </c>
      <c r="C82" s="45"/>
      <c r="D82" s="45"/>
      <c r="E82" s="45"/>
      <c r="F82" s="45"/>
      <c r="G82" s="5">
        <v>12589687.68</v>
      </c>
      <c r="H82" s="36">
        <v>12339253.85</v>
      </c>
      <c r="I82" s="37">
        <f t="shared" si="8"/>
        <v>-250433.83000000007</v>
      </c>
      <c r="J82" s="60">
        <f t="shared" si="9"/>
        <v>98.01080188511872</v>
      </c>
    </row>
    <row r="83" spans="1:10" s="21" customFormat="1" ht="21">
      <c r="A83" s="63"/>
      <c r="B83" s="19" t="s">
        <v>5</v>
      </c>
      <c r="C83" s="45"/>
      <c r="D83" s="45"/>
      <c r="E83" s="45"/>
      <c r="F83" s="45"/>
      <c r="G83" s="16">
        <f>G76+G77+G78+G79+G80+G82</f>
        <v>29035524</v>
      </c>
      <c r="H83" s="16">
        <f>H76+H77+H78+H79+H80+H82</f>
        <v>22763707.810000002</v>
      </c>
      <c r="I83" s="16">
        <f>I76+I77+I78+I79+I80+I82</f>
        <v>-6271816.19</v>
      </c>
      <c r="J83" s="62">
        <f t="shared" si="9"/>
        <v>78.3995074791831</v>
      </c>
    </row>
    <row r="84" spans="1:10" s="21" customFormat="1" ht="21">
      <c r="A84" s="89" t="s">
        <v>68</v>
      </c>
      <c r="B84" s="90"/>
      <c r="C84" s="90"/>
      <c r="D84" s="90"/>
      <c r="E84" s="90"/>
      <c r="F84" s="90"/>
      <c r="G84" s="90"/>
      <c r="H84" s="90"/>
      <c r="I84" s="90"/>
      <c r="J84" s="91"/>
    </row>
    <row r="85" spans="1:10" s="21" customFormat="1" ht="21" customHeight="1">
      <c r="A85" s="45">
        <v>42</v>
      </c>
      <c r="B85" s="77" t="s">
        <v>69</v>
      </c>
      <c r="C85" s="45"/>
      <c r="D85" s="45"/>
      <c r="E85" s="45"/>
      <c r="F85" s="45"/>
      <c r="G85" s="5">
        <v>3360000</v>
      </c>
      <c r="H85" s="5">
        <v>3360000</v>
      </c>
      <c r="I85" s="37">
        <f>H85-G85</f>
        <v>0</v>
      </c>
      <c r="J85" s="60">
        <f>H85/G85*100</f>
        <v>100</v>
      </c>
    </row>
    <row r="86" spans="1:10" s="21" customFormat="1" ht="36">
      <c r="A86" s="45">
        <v>43</v>
      </c>
      <c r="B86" s="74" t="s">
        <v>70</v>
      </c>
      <c r="C86" s="45"/>
      <c r="D86" s="45"/>
      <c r="E86" s="45"/>
      <c r="F86" s="45"/>
      <c r="G86" s="5">
        <v>40000</v>
      </c>
      <c r="H86" s="5">
        <v>39999.99</v>
      </c>
      <c r="I86" s="37">
        <f>H86-G86</f>
        <v>-0.010000000002037268</v>
      </c>
      <c r="J86" s="60">
        <f>H86/G86*100</f>
        <v>99.99997499999999</v>
      </c>
    </row>
    <row r="87" spans="1:10" s="21" customFormat="1" ht="21">
      <c r="A87" s="45">
        <v>44</v>
      </c>
      <c r="B87" s="74" t="s">
        <v>71</v>
      </c>
      <c r="C87" s="45"/>
      <c r="D87" s="45"/>
      <c r="E87" s="45"/>
      <c r="F87" s="45"/>
      <c r="G87" s="5">
        <v>30000</v>
      </c>
      <c r="H87" s="5">
        <v>30000</v>
      </c>
      <c r="I87" s="37">
        <f>H87-G87</f>
        <v>0</v>
      </c>
      <c r="J87" s="60">
        <f>H87/G87*100</f>
        <v>100</v>
      </c>
    </row>
    <row r="88" spans="1:10" s="21" customFormat="1" ht="21">
      <c r="A88" s="45"/>
      <c r="B88" s="19" t="s">
        <v>5</v>
      </c>
      <c r="C88" s="45"/>
      <c r="D88" s="45"/>
      <c r="E88" s="45"/>
      <c r="F88" s="45"/>
      <c r="G88" s="16">
        <f>G85+G86+G87</f>
        <v>3430000</v>
      </c>
      <c r="H88" s="16">
        <f>H85+H86+H87</f>
        <v>3429999.99</v>
      </c>
      <c r="I88" s="43">
        <f>H88-G88</f>
        <v>-0.009999999776482582</v>
      </c>
      <c r="J88" s="65">
        <f>H88/G88*100</f>
        <v>99.99999970845481</v>
      </c>
    </row>
    <row r="89" spans="1:10" s="21" customFormat="1" ht="21">
      <c r="A89" s="89" t="s">
        <v>73</v>
      </c>
      <c r="B89" s="90"/>
      <c r="C89" s="90"/>
      <c r="D89" s="90"/>
      <c r="E89" s="90"/>
      <c r="F89" s="90"/>
      <c r="G89" s="90"/>
      <c r="H89" s="90"/>
      <c r="I89" s="90"/>
      <c r="J89" s="91"/>
    </row>
    <row r="90" spans="1:10" s="21" customFormat="1" ht="21">
      <c r="A90" s="45">
        <v>45</v>
      </c>
      <c r="B90" s="78" t="s">
        <v>75</v>
      </c>
      <c r="C90" s="45"/>
      <c r="D90" s="45"/>
      <c r="E90" s="45"/>
      <c r="F90" s="45"/>
      <c r="G90" s="5">
        <v>2600000</v>
      </c>
      <c r="H90" s="5">
        <v>2600000</v>
      </c>
      <c r="I90" s="37">
        <f>H90-G90</f>
        <v>0</v>
      </c>
      <c r="J90" s="60">
        <f>H90/G90*100</f>
        <v>100</v>
      </c>
    </row>
    <row r="91" spans="1:10" s="21" customFormat="1" ht="36">
      <c r="A91" s="45">
        <v>46</v>
      </c>
      <c r="B91" s="78" t="s">
        <v>76</v>
      </c>
      <c r="C91" s="45"/>
      <c r="D91" s="45"/>
      <c r="E91" s="45"/>
      <c r="F91" s="45"/>
      <c r="G91" s="5">
        <v>3500</v>
      </c>
      <c r="H91" s="5">
        <v>3500</v>
      </c>
      <c r="I91" s="37">
        <f aca="true" t="shared" si="10" ref="I91:I97">H91-G91</f>
        <v>0</v>
      </c>
      <c r="J91" s="60">
        <f aca="true" t="shared" si="11" ref="J91:J98">H91/G91*100</f>
        <v>100</v>
      </c>
    </row>
    <row r="92" spans="1:10" s="21" customFormat="1" ht="21">
      <c r="A92" s="45">
        <v>47</v>
      </c>
      <c r="B92" s="78" t="s">
        <v>77</v>
      </c>
      <c r="C92" s="45"/>
      <c r="D92" s="45"/>
      <c r="E92" s="45"/>
      <c r="F92" s="45"/>
      <c r="G92" s="5">
        <v>60000</v>
      </c>
      <c r="H92" s="5">
        <v>60000</v>
      </c>
      <c r="I92" s="37">
        <f t="shared" si="10"/>
        <v>0</v>
      </c>
      <c r="J92" s="60">
        <f t="shared" si="11"/>
        <v>100</v>
      </c>
    </row>
    <row r="93" spans="1:10" s="21" customFormat="1" ht="21">
      <c r="A93" s="45">
        <v>48</v>
      </c>
      <c r="B93" s="78" t="s">
        <v>78</v>
      </c>
      <c r="C93" s="45"/>
      <c r="D93" s="45"/>
      <c r="E93" s="45"/>
      <c r="F93" s="45"/>
      <c r="G93" s="5">
        <v>1100000</v>
      </c>
      <c r="H93" s="5">
        <v>1099998.89</v>
      </c>
      <c r="I93" s="37">
        <f t="shared" si="10"/>
        <v>-1.1100000001024455</v>
      </c>
      <c r="J93" s="60">
        <f t="shared" si="11"/>
        <v>99.99989909090908</v>
      </c>
    </row>
    <row r="94" spans="1:10" s="21" customFormat="1" ht="36">
      <c r="A94" s="45">
        <v>49</v>
      </c>
      <c r="B94" s="78" t="s">
        <v>79</v>
      </c>
      <c r="C94" s="45"/>
      <c r="D94" s="45"/>
      <c r="E94" s="45"/>
      <c r="F94" s="45"/>
      <c r="G94" s="5">
        <v>30000</v>
      </c>
      <c r="H94" s="5">
        <v>29920.63</v>
      </c>
      <c r="I94" s="37">
        <f t="shared" si="10"/>
        <v>-79.36999999999898</v>
      </c>
      <c r="J94" s="60">
        <f t="shared" si="11"/>
        <v>99.73543333333333</v>
      </c>
    </row>
    <row r="95" spans="1:10" s="21" customFormat="1" ht="36">
      <c r="A95" s="45">
        <v>50</v>
      </c>
      <c r="B95" s="78" t="s">
        <v>80</v>
      </c>
      <c r="C95" s="45"/>
      <c r="D95" s="45"/>
      <c r="E95" s="45"/>
      <c r="F95" s="45"/>
      <c r="G95" s="5">
        <v>20000</v>
      </c>
      <c r="H95" s="5">
        <v>20000</v>
      </c>
      <c r="I95" s="37">
        <f t="shared" si="10"/>
        <v>0</v>
      </c>
      <c r="J95" s="60">
        <f t="shared" si="11"/>
        <v>100</v>
      </c>
    </row>
    <row r="96" spans="1:10" s="21" customFormat="1" ht="36">
      <c r="A96" s="45">
        <v>51</v>
      </c>
      <c r="B96" s="78" t="s">
        <v>81</v>
      </c>
      <c r="C96" s="45"/>
      <c r="D96" s="45"/>
      <c r="E96" s="45"/>
      <c r="F96" s="45"/>
      <c r="G96" s="5">
        <v>45000</v>
      </c>
      <c r="H96" s="5">
        <v>45000</v>
      </c>
      <c r="I96" s="37">
        <f t="shared" si="10"/>
        <v>0</v>
      </c>
      <c r="J96" s="60">
        <f t="shared" si="11"/>
        <v>100</v>
      </c>
    </row>
    <row r="97" spans="1:10" s="21" customFormat="1" ht="21">
      <c r="A97" s="45">
        <v>52</v>
      </c>
      <c r="B97" s="78" t="s">
        <v>82</v>
      </c>
      <c r="C97" s="45"/>
      <c r="D97" s="45"/>
      <c r="E97" s="45"/>
      <c r="F97" s="45"/>
      <c r="G97" s="5">
        <v>60000</v>
      </c>
      <c r="H97" s="5">
        <v>60000</v>
      </c>
      <c r="I97" s="37">
        <f t="shared" si="10"/>
        <v>0</v>
      </c>
      <c r="J97" s="60">
        <f t="shared" si="11"/>
        <v>100</v>
      </c>
    </row>
    <row r="98" spans="1:10" s="21" customFormat="1" ht="21">
      <c r="A98" s="45"/>
      <c r="B98" s="19" t="s">
        <v>5</v>
      </c>
      <c r="C98" s="45"/>
      <c r="D98" s="45"/>
      <c r="E98" s="45"/>
      <c r="F98" s="45"/>
      <c r="G98" s="16">
        <f>G90+G91+G92+G93+G94+G95+G96+G97</f>
        <v>3918500</v>
      </c>
      <c r="H98" s="16">
        <f>H90+H91+H92+H93+H94+H95+H96+H97</f>
        <v>3918419.5199999996</v>
      </c>
      <c r="I98" s="16">
        <f>I90+I91+I92+I93+I94+I95+I96+I97</f>
        <v>-80.48000000010143</v>
      </c>
      <c r="J98" s="65">
        <f t="shared" si="11"/>
        <v>99.9979461528646</v>
      </c>
    </row>
    <row r="99" spans="1:11" s="21" customFormat="1" ht="21">
      <c r="A99" s="85" t="s">
        <v>31</v>
      </c>
      <c r="B99" s="85"/>
      <c r="C99" s="85"/>
      <c r="D99" s="85"/>
      <c r="E99" s="85"/>
      <c r="F99" s="85"/>
      <c r="G99" s="85"/>
      <c r="H99" s="85"/>
      <c r="I99" s="85"/>
      <c r="J99" s="85"/>
      <c r="K99" s="64"/>
    </row>
    <row r="100" spans="1:10" s="21" customFormat="1" ht="21">
      <c r="A100" s="63">
        <v>53</v>
      </c>
      <c r="B100" s="84" t="s">
        <v>72</v>
      </c>
      <c r="C100" s="45"/>
      <c r="D100" s="45"/>
      <c r="E100" s="45"/>
      <c r="F100" s="45"/>
      <c r="G100" s="31">
        <v>128717</v>
      </c>
      <c r="H100" s="31">
        <f>G100</f>
        <v>128717</v>
      </c>
      <c r="I100" s="5">
        <f>H100-G100</f>
        <v>0</v>
      </c>
      <c r="J100" s="60">
        <f>H100/G100*100</f>
        <v>100</v>
      </c>
    </row>
    <row r="101" spans="1:10" s="21" customFormat="1" ht="21">
      <c r="A101" s="63"/>
      <c r="B101" s="19" t="s">
        <v>5</v>
      </c>
      <c r="C101" s="45"/>
      <c r="D101" s="45"/>
      <c r="E101" s="45"/>
      <c r="F101" s="45"/>
      <c r="G101" s="32">
        <f>G100</f>
        <v>128717</v>
      </c>
      <c r="H101" s="32">
        <f>G101</f>
        <v>128717</v>
      </c>
      <c r="I101" s="16">
        <f>H101-G101</f>
        <v>0</v>
      </c>
      <c r="J101" s="65">
        <f>H101/G101*100</f>
        <v>100</v>
      </c>
    </row>
    <row r="102" spans="1:10" s="8" customFormat="1" ht="26.25" customHeight="1">
      <c r="A102" s="51"/>
      <c r="B102" s="52" t="s">
        <v>9</v>
      </c>
      <c r="C102" s="42">
        <f>SUM(C5:C69)</f>
        <v>0</v>
      </c>
      <c r="D102" s="42">
        <f>SUM(D5:D69)</f>
        <v>0</v>
      </c>
      <c r="E102" s="42">
        <f>SUM(E5:E69)</f>
        <v>0</v>
      </c>
      <c r="F102" s="42">
        <f>SUM(F5:F69)</f>
        <v>0</v>
      </c>
      <c r="G102" s="57">
        <f>G37+G46+G51+G83+G88+G98+G101</f>
        <v>217080147.45</v>
      </c>
      <c r="H102" s="57">
        <f>H37+H46+H51+H83+H88+H98+H101</f>
        <v>208287228.00000003</v>
      </c>
      <c r="I102" s="57">
        <f>I37+I46+I51+I83+I88+I98+I101</f>
        <v>-8792919.450000001</v>
      </c>
      <c r="J102" s="50">
        <f>H102/G102*100</f>
        <v>95.94945942625857</v>
      </c>
    </row>
    <row r="103" spans="1:10" ht="21">
      <c r="A103" s="53"/>
      <c r="B103" s="54"/>
      <c r="C103" s="55"/>
      <c r="D103" s="55"/>
      <c r="E103" s="55"/>
      <c r="F103" s="55"/>
      <c r="G103" s="56"/>
      <c r="H103" s="54"/>
      <c r="I103" s="54"/>
      <c r="J103" s="54"/>
    </row>
    <row r="104" spans="1:8" ht="21">
      <c r="A104" s="4"/>
      <c r="G104" s="67"/>
      <c r="H104" s="67">
        <f>H102/1000</f>
        <v>208287.22800000003</v>
      </c>
    </row>
    <row r="105" spans="7:8" ht="21">
      <c r="G105" s="66"/>
      <c r="H105" s="68"/>
    </row>
    <row r="106" ht="21">
      <c r="H106" s="27"/>
    </row>
  </sheetData>
  <sheetProtection/>
  <mergeCells count="15">
    <mergeCell ref="A2:J2"/>
    <mergeCell ref="A5:J5"/>
    <mergeCell ref="A38:J38"/>
    <mergeCell ref="A11:J11"/>
    <mergeCell ref="A8:J8"/>
    <mergeCell ref="A99:J99"/>
    <mergeCell ref="A47:J47"/>
    <mergeCell ref="A58:J58"/>
    <mergeCell ref="A60:J60"/>
    <mergeCell ref="A73:J73"/>
    <mergeCell ref="A62:J62"/>
    <mergeCell ref="A84:J84"/>
    <mergeCell ref="A89:J89"/>
    <mergeCell ref="A52:J52"/>
    <mergeCell ref="A75:J75"/>
  </mergeCells>
  <printOptions/>
  <pageMargins left="0.1968503937007874" right="0.1968503937007874" top="0.1968503937007874" bottom="0.1968503937007874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user</cp:lastModifiedBy>
  <cp:lastPrinted>2024-01-09T08:01:23Z</cp:lastPrinted>
  <dcterms:created xsi:type="dcterms:W3CDTF">2013-11-07T08:21:37Z</dcterms:created>
  <dcterms:modified xsi:type="dcterms:W3CDTF">2024-02-06T06:47:15Z</dcterms:modified>
  <cp:category/>
  <cp:version/>
  <cp:contentType/>
  <cp:contentStatus/>
</cp:coreProperties>
</file>