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1"/>
  </bookViews>
  <sheets>
    <sheet name="2022" sheetId="1" r:id="rId1"/>
    <sheet name="2022 (2)" sheetId="2" r:id="rId2"/>
  </sheets>
  <definedNames>
    <definedName name="_xlnm.Print_Area" localSheetId="0">'2022'!$B$1:$J$103</definedName>
    <definedName name="_xlnm.Print_Area" localSheetId="1">'2022 (2)'!$B$1:$H$174</definedName>
  </definedNames>
  <calcPr fullCalcOnLoad="1"/>
</workbook>
</file>

<file path=xl/sharedStrings.xml><?xml version="1.0" encoding="utf-8"?>
<sst xmlns="http://schemas.openxmlformats.org/spreadsheetml/2006/main" count="156" uniqueCount="121">
  <si>
    <t>Підрядник</t>
  </si>
  <si>
    <t>Поточний ремонт асфальтобетонного покриття</t>
  </si>
  <si>
    <t>улаштування</t>
  </si>
  <si>
    <t>Ремонт</t>
  </si>
  <si>
    <t>Роботи м2</t>
  </si>
  <si>
    <t>План , м2</t>
  </si>
  <si>
    <t>План, грн.</t>
  </si>
  <si>
    <t>ямочний до 5м2</t>
  </si>
  <si>
    <t>ямочний до 25м2</t>
  </si>
  <si>
    <t>Поточний ремонт доріг</t>
  </si>
  <si>
    <t>ТОВ "Євробуд Плюс"</t>
  </si>
  <si>
    <t xml:space="preserve">вул.Миру </t>
  </si>
  <si>
    <t>вул.Горького</t>
  </si>
  <si>
    <t>Ганни Світличної</t>
  </si>
  <si>
    <t>вул.Озерна</t>
  </si>
  <si>
    <t>вул.Шевченко</t>
  </si>
  <si>
    <t>вул.Степового Фронту</t>
  </si>
  <si>
    <t>вул.Харківська</t>
  </si>
  <si>
    <t>вул. Соборна</t>
  </si>
  <si>
    <t>вул.Полтавська</t>
  </si>
  <si>
    <t>пр.Шахтобудівників</t>
  </si>
  <si>
    <t>ТОВ "БК-НОВОСТРОЙ"</t>
  </si>
  <si>
    <t>вул.Перемоги</t>
  </si>
  <si>
    <t>вул.Героїв України</t>
  </si>
  <si>
    <t>Профінансовано</t>
  </si>
  <si>
    <t>вул. Луганська</t>
  </si>
  <si>
    <t>Залишок</t>
  </si>
  <si>
    <t>Виконано робіт</t>
  </si>
  <si>
    <t>КПКВКМБ 1217691</t>
  </si>
  <si>
    <t>КПКВКМБ 1217461</t>
  </si>
  <si>
    <t>Технічний нагляд з виконання послуг по поточному ремонту доріг</t>
  </si>
  <si>
    <t xml:space="preserve">Разом поточний ремонт доріг </t>
  </si>
  <si>
    <t>у т. ч. тех. Нагляд</t>
  </si>
  <si>
    <t>Найменування</t>
  </si>
  <si>
    <t>Відсоток виконаня</t>
  </si>
  <si>
    <t>за 2023 рік</t>
  </si>
  <si>
    <t>вул. Заводська</t>
  </si>
  <si>
    <t>вул. Сірка Івана</t>
  </si>
  <si>
    <t>вул. Будівельна</t>
  </si>
  <si>
    <t>вул. Європєйська</t>
  </si>
  <si>
    <t>вул. Центральна</t>
  </si>
  <si>
    <t>вул.  Леоніда Каденюка, вул. Водопровідна</t>
  </si>
  <si>
    <t>вул. Промислова</t>
  </si>
  <si>
    <t>вул. Азовська</t>
  </si>
  <si>
    <t>вул. Підгірна</t>
  </si>
  <si>
    <t>вул. Валерія Лобановського (від просп. Шахтобудівників до вул. Кооперативна)</t>
  </si>
  <si>
    <t>вул. Кооперативна</t>
  </si>
  <si>
    <t>вул. Незалежності (від вул. Полтавська до                               вул. Повстання)</t>
  </si>
  <si>
    <t>вул. Шевченко (від вул. Центральна до                                    вул. Харківська)</t>
  </si>
  <si>
    <t>вул. Вокзальна</t>
  </si>
  <si>
    <t>вул. Харківська</t>
  </si>
  <si>
    <t>вул. Радісна</t>
  </si>
  <si>
    <t>вул. Героїв України</t>
  </si>
  <si>
    <t>вул. Плосконоса Ігоря</t>
  </si>
  <si>
    <t>вул. Богуна Івана</t>
  </si>
  <si>
    <t>вул. Мазепи Івана</t>
  </si>
  <si>
    <t>вул. Європейська</t>
  </si>
  <si>
    <t>вул. Корольова Сергія</t>
  </si>
  <si>
    <t>вул. Кравченка</t>
  </si>
  <si>
    <t>вул. Леоніда Каденюка, вул. Водопровідна</t>
  </si>
  <si>
    <t>вул. Верстатобудівників</t>
  </si>
  <si>
    <t>вул. Войнової</t>
  </si>
  <si>
    <t>вул. Шосейна</t>
  </si>
  <si>
    <t>вул. Преображенська</t>
  </si>
  <si>
    <t>вул. Милосердова Володимира</t>
  </si>
  <si>
    <t>пров. Музейний</t>
  </si>
  <si>
    <t>вул. Яворницького Дмитра</t>
  </si>
  <si>
    <t>вул. Тетяни Федорової</t>
  </si>
  <si>
    <t>вул. Грушевського Михайла</t>
  </si>
  <si>
    <t>вул. Прибера</t>
  </si>
  <si>
    <t>вул. Караванченка</t>
  </si>
  <si>
    <t>пров. Берестовий</t>
  </si>
  <si>
    <t>вул. Сметаніна</t>
  </si>
  <si>
    <t>вул. Нова</t>
  </si>
  <si>
    <t>вул. Поштова</t>
  </si>
  <si>
    <t>вул. Бочарнікова Д.</t>
  </si>
  <si>
    <t>вул. Мазепи Івана (від вул. Хуторська до пров. Лікарняний)</t>
  </si>
  <si>
    <t>вул. Щастя</t>
  </si>
  <si>
    <t>виправлення профілю основи дороги вздовж гаражних товариств "Старт" та "Каракуми"</t>
  </si>
  <si>
    <t>перехрестя вул. Харківська та вул. Вокзальна</t>
  </si>
  <si>
    <t>проїзду на вул. Кооперативна, 1,5</t>
  </si>
  <si>
    <t>проїзду до вул. Дніпровська, 71а</t>
  </si>
  <si>
    <t>дороги  в районі буд. № 114, 118 на вул. Харківська</t>
  </si>
  <si>
    <t>прибудинкової території на вул. Західнодонбаська, 10</t>
  </si>
  <si>
    <t>прибудинкової території на вул. Вокзальна, 50</t>
  </si>
  <si>
    <t>прибудинкової території на вул. Дніпровська, 135</t>
  </si>
  <si>
    <t>дороги до гаражних товариств  "Старт" та "Каракуми"</t>
  </si>
  <si>
    <t>пішохідної доріжки на вул. Західнодонбаська (район буд 22 та контейнерного майданчика)</t>
  </si>
  <si>
    <t>виготовлення кошторисної документації ( розрахунків) вартості одиниці полсуг на поточний ремонт вулично - дорожньої мережі міста Павлоград</t>
  </si>
  <si>
    <t>вул. Богуна Івана (додаткові роботи)</t>
  </si>
  <si>
    <t>поточний ремонт пішохідної доріжки</t>
  </si>
  <si>
    <t>поточний ремонт шляхопроводу через залізничну колію по вул. Дніпровська у м. Павлоград</t>
  </si>
  <si>
    <t>поточний ремонт моста через р. Вовча (ІІ пускоий косплекс)</t>
  </si>
  <si>
    <t>послуга з перевірки безпеки автомобільних доріг міста Павлоград (вул. Дніпровська, вул. Центральна)</t>
  </si>
  <si>
    <t>технічне обстеження мосту через р. Самара по вул. Харківській</t>
  </si>
  <si>
    <t>технічне обстеження шляхопроводу через залізничні колії ст. Павлоград - 1 по вул. Перемоги</t>
  </si>
  <si>
    <t>технічне обстеження шляхопроводу по вул. Дніпровська на перетині із залізницею Покровськ - Павлоград - 1</t>
  </si>
  <si>
    <t>технічне обстеження автодорожнього шляхопроводу у м. Павлограді (перехрестя вул. Дніпровської із залізничною колією Павлоград - Покровськ (Червоноармійськ)</t>
  </si>
  <si>
    <t>технічне обстеження мосту Дніпро - Новий через р. Вовча (і пусковий комплекс</t>
  </si>
  <si>
    <t>технічне обстеження мосту через р. Вовча (ІІ пусковий косплекс) на автодорозі М-04 Знамянка - Луганськ-Ізварине</t>
  </si>
  <si>
    <t>поточний ремонт прибудинкової території на вул. Західнодонбаська, 10</t>
  </si>
  <si>
    <t>поточний ремонт прибудинкової території на вул. Вокзальна, 50</t>
  </si>
  <si>
    <t>поточний ремонт прибудинкової території на вул.Дніпровська, 135</t>
  </si>
  <si>
    <t>поточний ремонт дороги на вул.Соборна</t>
  </si>
  <si>
    <t>поточний ремонт дороги на вул.Т. Федорової</t>
  </si>
  <si>
    <t>поточний ремонт проїзду на вул. Кооперативна 1,5</t>
  </si>
  <si>
    <t>поточний ремонт проїзду на вул. Дніпровська 71а</t>
  </si>
  <si>
    <t>поточний ремонт дороги на вул. Грушевського Михайла</t>
  </si>
  <si>
    <t>поточний ремонт дороги на вул. Прибера</t>
  </si>
  <si>
    <t>поточний ремонт дороги на вул. Караванченка</t>
  </si>
  <si>
    <t>поточний ремонт дороги в районі буд. 106,114 на вул. Харківська</t>
  </si>
  <si>
    <t>поточний ремонт перехрестя  на вул. Харківська та вул. Вокзальна</t>
  </si>
  <si>
    <t>поточний ремонт пішохідної доріжки на вул. Західнодонбаська (район буд 22 та контейнерного майданчика)</t>
  </si>
  <si>
    <t>поточний ремонт  дороги на вул. Берестовий</t>
  </si>
  <si>
    <t>поточний ремонт  дороги на вул. Сметаніна</t>
  </si>
  <si>
    <t>поточний ремонт  дороги на вул. Нова</t>
  </si>
  <si>
    <t>поточний ремонт  дороги на вул. Поштова</t>
  </si>
  <si>
    <t>поточний ремонт  дороги на вул. Бочарнікова Дмитра, 12</t>
  </si>
  <si>
    <t>Технічний нагляд об'єкту - всього</t>
  </si>
  <si>
    <t xml:space="preserve">Поточний ремонт доріг - всього </t>
  </si>
  <si>
    <t>Видатки з утримання, розвитку автомобільних доріг та дорожньої інфраструктури за рахунок коштів місцевого бюджету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</si>
</sst>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0.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0"/>
    <numFmt numFmtId="212" formatCode="#,##0.00000"/>
    <numFmt numFmtId="213" formatCode="[$-FC19]d\ mmmm\ yyyy\ &quot;г.&quot;"/>
    <numFmt numFmtId="214" formatCode="_(* #,##0.0_);_(* \(#,##0.0\);_(* &quot;-&quot;??_);_(@_)"/>
    <numFmt numFmtId="215" formatCode="_(* #,##0_);_(* \(#,##0\);_(* &quot;-&quot;??_);_(@_)"/>
    <numFmt numFmtId="216" formatCode="#,##0.00\ _₽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6"/>
      <name val="Times New Roman"/>
      <family val="1"/>
    </font>
    <font>
      <sz val="10"/>
      <name val="Arial Cyr"/>
      <family val="0"/>
    </font>
    <font>
      <i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24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7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2" fontId="6" fillId="0" borderId="0" xfId="0" applyNumberFormat="1" applyFont="1" applyFill="1" applyAlignment="1">
      <alignment/>
    </xf>
    <xf numFmtId="0" fontId="0" fillId="24" borderId="10" xfId="0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 wrapText="1"/>
    </xf>
    <xf numFmtId="203" fontId="8" fillId="0" borderId="10" xfId="61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203" fontId="8" fillId="0" borderId="10" xfId="6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25" borderId="10" xfId="0" applyFont="1" applyFill="1" applyBorder="1" applyAlignment="1">
      <alignment vertical="center"/>
    </xf>
    <xf numFmtId="203" fontId="9" fillId="25" borderId="10" xfId="61" applyFont="1" applyFill="1" applyBorder="1" applyAlignment="1">
      <alignment horizontal="center" vertical="center"/>
    </xf>
    <xf numFmtId="203" fontId="9" fillId="25" borderId="10" xfId="6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center"/>
    </xf>
    <xf numFmtId="203" fontId="27" fillId="25" borderId="10" xfId="61" applyFont="1" applyFill="1" applyBorder="1" applyAlignment="1">
      <alignment horizontal="center" vertical="center" wrapText="1"/>
    </xf>
    <xf numFmtId="203" fontId="8" fillId="25" borderId="10" xfId="6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/>
    </xf>
    <xf numFmtId="203" fontId="8" fillId="25" borderId="10" xfId="61" applyFont="1" applyFill="1" applyBorder="1" applyAlignment="1">
      <alignment horizontal="center"/>
    </xf>
    <xf numFmtId="215" fontId="12" fillId="0" borderId="10" xfId="0" applyNumberFormat="1" applyFont="1" applyFill="1" applyBorder="1" applyAlignment="1">
      <alignment horizontal="center" vertical="center" wrapText="1"/>
    </xf>
    <xf numFmtId="43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wrapText="1"/>
      <protection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/>
    </xf>
    <xf numFmtId="215" fontId="30" fillId="0" borderId="10" xfId="61" applyNumberFormat="1" applyFont="1" applyFill="1" applyBorder="1" applyAlignment="1">
      <alignment horizontal="center" vertical="center"/>
    </xf>
    <xf numFmtId="215" fontId="30" fillId="0" borderId="10" xfId="61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215" fontId="11" fillId="0" borderId="10" xfId="61" applyNumberFormat="1" applyFont="1" applyFill="1" applyBorder="1" applyAlignment="1">
      <alignment horizontal="center" vertical="center"/>
    </xf>
    <xf numFmtId="215" fontId="11" fillId="0" borderId="10" xfId="61" applyNumberFormat="1" applyFont="1" applyFill="1" applyBorder="1" applyAlignment="1">
      <alignment horizontal="center" vertical="center" wrapText="1"/>
    </xf>
    <xf numFmtId="215" fontId="11" fillId="0" borderId="10" xfId="61" applyNumberFormat="1" applyFont="1" applyFill="1" applyBorder="1" applyAlignment="1">
      <alignment horizontal="center" vertical="center" wrapText="1"/>
    </xf>
    <xf numFmtId="215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215" fontId="29" fillId="0" borderId="10" xfId="61" applyNumberFormat="1" applyFont="1" applyFill="1" applyBorder="1" applyAlignment="1">
      <alignment horizontal="center" vertical="center" wrapText="1"/>
    </xf>
    <xf numFmtId="215" fontId="30" fillId="0" borderId="10" xfId="61" applyNumberFormat="1" applyFont="1" applyFill="1" applyBorder="1" applyAlignment="1">
      <alignment horizontal="center" vertical="center" wrapText="1"/>
    </xf>
    <xf numFmtId="215" fontId="30" fillId="0" borderId="10" xfId="61" applyNumberFormat="1" applyFont="1" applyFill="1" applyBorder="1" applyAlignment="1">
      <alignment horizontal="center" vertical="center" wrapText="1"/>
    </xf>
    <xf numFmtId="203" fontId="12" fillId="0" borderId="10" xfId="61" applyNumberFormat="1" applyFont="1" applyFill="1" applyBorder="1" applyAlignment="1">
      <alignment horizontal="center" vertical="center"/>
    </xf>
    <xf numFmtId="215" fontId="11" fillId="0" borderId="10" xfId="61" applyNumberFormat="1" applyFont="1" applyFill="1" applyBorder="1" applyAlignment="1">
      <alignment horizontal="center" vertical="center"/>
    </xf>
    <xf numFmtId="203" fontId="11" fillId="0" borderId="10" xfId="61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215" fontId="30" fillId="0" borderId="10" xfId="0" applyNumberFormat="1" applyFont="1" applyFill="1" applyBorder="1" applyAlignment="1">
      <alignment horizontal="center" vertical="center"/>
    </xf>
    <xf numFmtId="215" fontId="11" fillId="0" borderId="10" xfId="0" applyNumberFormat="1" applyFont="1" applyFill="1" applyBorder="1" applyAlignment="1">
      <alignment horizontal="center" vertical="center" wrapText="1"/>
    </xf>
    <xf numFmtId="215" fontId="3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10" xfId="61" applyNumberFormat="1" applyFont="1" applyFill="1" applyBorder="1" applyAlignment="1">
      <alignment horizontal="center" vertical="center" wrapText="1"/>
    </xf>
    <xf numFmtId="0" fontId="11" fillId="0" borderId="10" xfId="61" applyNumberFormat="1" applyFont="1" applyFill="1" applyBorder="1" applyAlignment="1">
      <alignment horizontal="center" vertical="center"/>
    </xf>
    <xf numFmtId="2" fontId="11" fillId="0" borderId="10" xfId="61" applyNumberFormat="1" applyFont="1" applyFill="1" applyBorder="1" applyAlignment="1">
      <alignment horizontal="center" vertical="center"/>
    </xf>
    <xf numFmtId="1" fontId="11" fillId="0" borderId="10" xfId="61" applyNumberFormat="1" applyFont="1" applyFill="1" applyBorder="1" applyAlignment="1">
      <alignment horizontal="center" vertical="center"/>
    </xf>
    <xf numFmtId="215" fontId="12" fillId="0" borderId="10" xfId="61" applyNumberFormat="1" applyFont="1" applyFill="1" applyBorder="1" applyAlignment="1">
      <alignment horizontal="center" vertical="center"/>
    </xf>
    <xf numFmtId="2" fontId="12" fillId="0" borderId="10" xfId="61" applyNumberFormat="1" applyFont="1" applyFill="1" applyBorder="1" applyAlignment="1">
      <alignment horizontal="center" vertical="center"/>
    </xf>
    <xf numFmtId="205" fontId="11" fillId="0" borderId="10" xfId="61" applyNumberFormat="1" applyFont="1" applyFill="1" applyBorder="1" applyAlignment="1">
      <alignment horizontal="center" vertical="center"/>
    </xf>
    <xf numFmtId="203" fontId="30" fillId="0" borderId="10" xfId="61" applyNumberFormat="1" applyFont="1" applyFill="1" applyBorder="1" applyAlignment="1">
      <alignment horizontal="center" vertical="center"/>
    </xf>
    <xf numFmtId="203" fontId="12" fillId="0" borderId="10" xfId="0" applyNumberFormat="1" applyFont="1" applyFill="1" applyBorder="1" applyAlignment="1">
      <alignment horizontal="center" vertical="center" wrapText="1"/>
    </xf>
    <xf numFmtId="203" fontId="12" fillId="0" borderId="10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view="pageBreakPreview" zoomScale="60" zoomScaleNormal="115" workbookViewId="0" topLeftCell="A1">
      <selection activeCell="F5" sqref="F5"/>
    </sheetView>
  </sheetViews>
  <sheetFormatPr defaultColWidth="9.140625" defaultRowHeight="12.75"/>
  <cols>
    <col min="1" max="1" width="3.8515625" style="0" customWidth="1"/>
    <col min="2" max="2" width="5.8515625" style="44" customWidth="1"/>
    <col min="3" max="3" width="63.421875" style="44" customWidth="1"/>
    <col min="4" max="4" width="22.421875" style="44" customWidth="1"/>
    <col min="5" max="5" width="15.7109375" style="44" customWidth="1"/>
    <col min="6" max="6" width="24.00390625" style="44" customWidth="1"/>
    <col min="7" max="7" width="13.00390625" style="44" customWidth="1"/>
    <col min="8" max="9" width="11.00390625" style="44" customWidth="1"/>
    <col min="10" max="10" width="31.28125" style="44" customWidth="1"/>
    <col min="11" max="11" width="17.28125" style="0" customWidth="1"/>
    <col min="12" max="12" width="26.8515625" style="0" customWidth="1"/>
    <col min="13" max="18" width="9.140625" style="1" customWidth="1"/>
  </cols>
  <sheetData>
    <row r="1" spans="2:10" ht="26.25" customHeight="1">
      <c r="B1" s="76" t="s">
        <v>3</v>
      </c>
      <c r="C1" s="76"/>
      <c r="D1" s="76" t="s">
        <v>6</v>
      </c>
      <c r="E1" s="81" t="s">
        <v>5</v>
      </c>
      <c r="F1" s="79" t="s">
        <v>24</v>
      </c>
      <c r="G1" s="73" t="s">
        <v>4</v>
      </c>
      <c r="H1" s="74"/>
      <c r="I1" s="75"/>
      <c r="J1" s="76" t="s">
        <v>0</v>
      </c>
    </row>
    <row r="2" spans="2:21" s="1" customFormat="1" ht="60.75">
      <c r="B2" s="76"/>
      <c r="C2" s="76"/>
      <c r="D2" s="76"/>
      <c r="E2" s="82"/>
      <c r="F2" s="80"/>
      <c r="G2" s="25" t="s">
        <v>7</v>
      </c>
      <c r="H2" s="25" t="s">
        <v>8</v>
      </c>
      <c r="I2" s="24" t="s">
        <v>2</v>
      </c>
      <c r="J2" s="76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21" s="1" customFormat="1" ht="21.75" customHeight="1">
      <c r="B3" s="77" t="s">
        <v>1</v>
      </c>
      <c r="C3" s="77"/>
      <c r="D3" s="77"/>
      <c r="E3" s="77"/>
      <c r="F3" s="77"/>
      <c r="G3" s="77"/>
      <c r="H3" s="77"/>
      <c r="I3" s="77"/>
      <c r="J3" s="78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21" s="1" customFormat="1" ht="21.75" customHeight="1">
      <c r="B4" s="10"/>
      <c r="C4" s="10" t="s">
        <v>9</v>
      </c>
      <c r="D4" s="46">
        <f>D5+D15</f>
        <v>11870870.02</v>
      </c>
      <c r="E4" s="10"/>
      <c r="F4" s="46">
        <f>F5+F15</f>
        <v>11625025.159999998</v>
      </c>
      <c r="G4" s="10"/>
      <c r="H4" s="10"/>
      <c r="I4" s="10"/>
      <c r="J4" s="10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1" s="1" customFormat="1" ht="21.75" customHeight="1">
      <c r="B5" s="10"/>
      <c r="C5" s="65" t="s">
        <v>28</v>
      </c>
      <c r="D5" s="66">
        <f>D6+D7+D10+D11+D12+D13+D14</f>
        <v>1168401</v>
      </c>
      <c r="E5" s="10"/>
      <c r="F5" s="66">
        <f>F6+F7+F10+F11+F12+F13+F14</f>
        <v>922557.01</v>
      </c>
      <c r="G5" s="10"/>
      <c r="H5" s="10"/>
      <c r="I5" s="10"/>
      <c r="J5" s="10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2" customFormat="1" ht="21">
      <c r="A6" s="3"/>
      <c r="B6" s="26">
        <v>1</v>
      </c>
      <c r="C6" s="59" t="s">
        <v>36</v>
      </c>
      <c r="D6" s="60">
        <v>100001</v>
      </c>
      <c r="E6" s="13"/>
      <c r="F6" s="61">
        <v>59801</v>
      </c>
      <c r="G6" s="15"/>
      <c r="H6" s="15"/>
      <c r="I6" s="15"/>
      <c r="J6" s="16"/>
      <c r="K6" s="1"/>
      <c r="L6" s="1"/>
      <c r="M6" s="1"/>
      <c r="N6" s="1"/>
      <c r="O6" s="1"/>
      <c r="P6" s="1"/>
      <c r="Q6" s="1"/>
      <c r="R6" s="1"/>
    </row>
    <row r="7" spans="1:18" s="2" customFormat="1" ht="21">
      <c r="A7" s="3"/>
      <c r="B7" s="26">
        <v>2</v>
      </c>
      <c r="C7" s="59" t="s">
        <v>37</v>
      </c>
      <c r="D7" s="60">
        <v>178000</v>
      </c>
      <c r="E7" s="13"/>
      <c r="F7" s="61">
        <v>71600</v>
      </c>
      <c r="G7" s="15"/>
      <c r="H7" s="15"/>
      <c r="I7" s="15"/>
      <c r="J7" s="16"/>
      <c r="K7" s="1"/>
      <c r="L7" s="1"/>
      <c r="M7" s="1"/>
      <c r="N7" s="1"/>
      <c r="O7" s="1"/>
      <c r="P7" s="1"/>
      <c r="Q7" s="1"/>
      <c r="R7" s="1"/>
    </row>
    <row r="8" spans="1:18" s="2" customFormat="1" ht="21" hidden="1">
      <c r="A8" s="3"/>
      <c r="B8" s="26"/>
      <c r="C8" s="62" t="s">
        <v>27</v>
      </c>
      <c r="D8" s="63">
        <v>633367.31</v>
      </c>
      <c r="E8" s="19"/>
      <c r="F8" s="64">
        <f>F6+F7</f>
        <v>131401</v>
      </c>
      <c r="G8" s="15"/>
      <c r="H8" s="15"/>
      <c r="I8" s="15"/>
      <c r="J8" s="16"/>
      <c r="K8" s="1"/>
      <c r="L8" s="1"/>
      <c r="M8" s="1"/>
      <c r="N8" s="1"/>
      <c r="O8" s="1"/>
      <c r="P8" s="1"/>
      <c r="Q8" s="1"/>
      <c r="R8" s="1"/>
    </row>
    <row r="9" spans="1:18" s="2" customFormat="1" ht="21" hidden="1">
      <c r="A9" s="3"/>
      <c r="B9" s="26"/>
      <c r="C9" s="62" t="s">
        <v>26</v>
      </c>
      <c r="D9" s="63">
        <f>D5-D8</f>
        <v>535033.69</v>
      </c>
      <c r="E9" s="19"/>
      <c r="F9" s="64"/>
      <c r="G9" s="15"/>
      <c r="H9" s="15"/>
      <c r="I9" s="15"/>
      <c r="J9" s="16"/>
      <c r="K9" s="1"/>
      <c r="L9" s="1"/>
      <c r="M9" s="1"/>
      <c r="N9" s="1"/>
      <c r="O9" s="1"/>
      <c r="P9" s="1"/>
      <c r="Q9" s="1"/>
      <c r="R9" s="1"/>
    </row>
    <row r="10" spans="1:18" s="2" customFormat="1" ht="21">
      <c r="A10" s="3"/>
      <c r="B10" s="26">
        <v>3</v>
      </c>
      <c r="C10" s="59" t="s">
        <v>38</v>
      </c>
      <c r="D10" s="61">
        <v>250300</v>
      </c>
      <c r="E10" s="19"/>
      <c r="F10" s="61">
        <v>250300</v>
      </c>
      <c r="G10" s="15"/>
      <c r="H10" s="15"/>
      <c r="I10" s="15"/>
      <c r="J10" s="16"/>
      <c r="K10" s="1"/>
      <c r="L10" s="1"/>
      <c r="M10" s="1"/>
      <c r="N10" s="1"/>
      <c r="O10" s="1"/>
      <c r="P10" s="1"/>
      <c r="Q10" s="1"/>
      <c r="R10" s="1"/>
    </row>
    <row r="11" spans="1:18" s="2" customFormat="1" ht="21">
      <c r="A11" s="3"/>
      <c r="B11" s="26">
        <v>4</v>
      </c>
      <c r="C11" s="59" t="s">
        <v>39</v>
      </c>
      <c r="D11" s="61">
        <v>221300</v>
      </c>
      <c r="E11" s="19"/>
      <c r="F11" s="61">
        <v>214056.01</v>
      </c>
      <c r="G11" s="15"/>
      <c r="H11" s="15"/>
      <c r="I11" s="15"/>
      <c r="J11" s="16"/>
      <c r="K11" s="1"/>
      <c r="L11" s="1"/>
      <c r="M11" s="1"/>
      <c r="N11" s="1"/>
      <c r="O11" s="1"/>
      <c r="P11" s="1"/>
      <c r="Q11" s="1"/>
      <c r="R11" s="1"/>
    </row>
    <row r="12" spans="1:18" s="2" customFormat="1" ht="21">
      <c r="A12" s="3"/>
      <c r="B12" s="26">
        <v>5</v>
      </c>
      <c r="C12" s="59" t="s">
        <v>41</v>
      </c>
      <c r="D12" s="61">
        <v>180800</v>
      </c>
      <c r="E12" s="19"/>
      <c r="F12" s="61">
        <v>180800</v>
      </c>
      <c r="G12" s="15"/>
      <c r="H12" s="15"/>
      <c r="I12" s="15"/>
      <c r="J12" s="16"/>
      <c r="K12" s="1"/>
      <c r="L12" s="1"/>
      <c r="M12" s="1"/>
      <c r="N12" s="1"/>
      <c r="O12" s="1"/>
      <c r="P12" s="1"/>
      <c r="Q12" s="1"/>
      <c r="R12" s="1"/>
    </row>
    <row r="13" spans="1:18" s="2" customFormat="1" ht="21">
      <c r="A13" s="3"/>
      <c r="B13" s="26">
        <v>6</v>
      </c>
      <c r="C13" s="59" t="s">
        <v>40</v>
      </c>
      <c r="D13" s="61">
        <v>210000</v>
      </c>
      <c r="E13" s="19"/>
      <c r="F13" s="61">
        <v>146000</v>
      </c>
      <c r="G13" s="15"/>
      <c r="H13" s="15"/>
      <c r="I13" s="15"/>
      <c r="J13" s="16"/>
      <c r="K13" s="1"/>
      <c r="L13" s="1"/>
      <c r="M13" s="1"/>
      <c r="N13" s="1"/>
      <c r="O13" s="1"/>
      <c r="P13" s="1"/>
      <c r="Q13" s="1"/>
      <c r="R13" s="1"/>
    </row>
    <row r="14" spans="1:18" s="2" customFormat="1" ht="21">
      <c r="A14" s="3"/>
      <c r="B14" s="26">
        <v>7</v>
      </c>
      <c r="C14" s="59" t="s">
        <v>42</v>
      </c>
      <c r="D14" s="61">
        <v>28000</v>
      </c>
      <c r="E14" s="19"/>
      <c r="F14" s="61">
        <v>0</v>
      </c>
      <c r="G14" s="15"/>
      <c r="H14" s="15"/>
      <c r="I14" s="15"/>
      <c r="J14" s="16"/>
      <c r="K14" s="1"/>
      <c r="L14" s="1"/>
      <c r="M14" s="1"/>
      <c r="N14" s="1"/>
      <c r="O14" s="1"/>
      <c r="P14" s="1"/>
      <c r="Q14" s="1"/>
      <c r="R14" s="1"/>
    </row>
    <row r="15" spans="1:10" s="1" customFormat="1" ht="21">
      <c r="A15" s="3"/>
      <c r="B15" s="26"/>
      <c r="C15" s="20" t="s">
        <v>29</v>
      </c>
      <c r="D15" s="21">
        <v>10702469.02</v>
      </c>
      <c r="E15" s="22"/>
      <c r="F15" s="23">
        <f>SUM(F16:F28)</f>
        <v>10702468.149999999</v>
      </c>
      <c r="G15" s="15"/>
      <c r="H15" s="15"/>
      <c r="I15" s="15"/>
      <c r="J15" s="16"/>
    </row>
    <row r="16" spans="1:18" s="2" customFormat="1" ht="21">
      <c r="A16" s="3"/>
      <c r="B16" s="26">
        <v>1</v>
      </c>
      <c r="C16" s="11" t="s">
        <v>11</v>
      </c>
      <c r="D16" s="12"/>
      <c r="E16" s="13">
        <v>63</v>
      </c>
      <c r="F16" s="14">
        <v>67801.63</v>
      </c>
      <c r="G16" s="15">
        <v>63</v>
      </c>
      <c r="H16" s="15"/>
      <c r="I16" s="15"/>
      <c r="J16" s="16" t="s">
        <v>10</v>
      </c>
      <c r="K16" s="1"/>
      <c r="L16" s="1"/>
      <c r="M16" s="1"/>
      <c r="N16" s="1"/>
      <c r="O16" s="1"/>
      <c r="P16" s="1"/>
      <c r="Q16" s="1"/>
      <c r="R16" s="1"/>
    </row>
    <row r="17" spans="1:18" s="2" customFormat="1" ht="21">
      <c r="A17" s="3"/>
      <c r="B17" s="26">
        <v>2</v>
      </c>
      <c r="C17" s="11" t="s">
        <v>13</v>
      </c>
      <c r="D17" s="12"/>
      <c r="E17" s="13">
        <f>126+48+67</f>
        <v>241</v>
      </c>
      <c r="F17" s="14">
        <v>225061.58</v>
      </c>
      <c r="G17" s="15">
        <v>126</v>
      </c>
      <c r="H17" s="15">
        <v>48</v>
      </c>
      <c r="I17" s="15">
        <v>67</v>
      </c>
      <c r="J17" s="16" t="s">
        <v>10</v>
      </c>
      <c r="K17" s="1"/>
      <c r="L17" s="1"/>
      <c r="M17" s="1"/>
      <c r="N17" s="1"/>
      <c r="O17" s="1"/>
      <c r="P17" s="1"/>
      <c r="Q17" s="1"/>
      <c r="R17" s="1"/>
    </row>
    <row r="18" spans="1:18" s="2" customFormat="1" ht="21">
      <c r="A18" s="3"/>
      <c r="B18" s="26">
        <v>3</v>
      </c>
      <c r="C18" s="11" t="s">
        <v>14</v>
      </c>
      <c r="D18" s="12"/>
      <c r="E18" s="13">
        <f>104+44.4+191</f>
        <v>339.4</v>
      </c>
      <c r="F18" s="14">
        <v>289187.93</v>
      </c>
      <c r="G18" s="15">
        <v>104</v>
      </c>
      <c r="H18" s="15">
        <v>44.4</v>
      </c>
      <c r="I18" s="15">
        <v>191</v>
      </c>
      <c r="J18" s="16" t="s">
        <v>10</v>
      </c>
      <c r="K18" s="1"/>
      <c r="L18" s="1"/>
      <c r="M18" s="1"/>
      <c r="N18" s="1"/>
      <c r="O18" s="1"/>
      <c r="P18" s="1"/>
      <c r="Q18" s="1"/>
      <c r="R18" s="1"/>
    </row>
    <row r="19" spans="1:18" s="2" customFormat="1" ht="21">
      <c r="A19" s="3"/>
      <c r="B19" s="26">
        <v>4</v>
      </c>
      <c r="C19" s="11" t="s">
        <v>15</v>
      </c>
      <c r="D19" s="12"/>
      <c r="E19" s="13">
        <v>24</v>
      </c>
      <c r="F19" s="14">
        <v>25948.98</v>
      </c>
      <c r="G19" s="15">
        <v>24</v>
      </c>
      <c r="H19" s="15"/>
      <c r="I19" s="15"/>
      <c r="J19" s="16" t="s">
        <v>10</v>
      </c>
      <c r="K19" s="1"/>
      <c r="L19" s="1"/>
      <c r="M19" s="1"/>
      <c r="N19" s="1"/>
      <c r="O19" s="1"/>
      <c r="P19" s="1"/>
      <c r="Q19" s="1"/>
      <c r="R19" s="1"/>
    </row>
    <row r="20" spans="1:18" s="2" customFormat="1" ht="21">
      <c r="A20" s="3"/>
      <c r="B20" s="26">
        <v>5</v>
      </c>
      <c r="C20" s="11" t="s">
        <v>12</v>
      </c>
      <c r="D20" s="12"/>
      <c r="E20" s="13">
        <f>145+60.5+30.7</f>
        <v>236.2</v>
      </c>
      <c r="F20" s="14">
        <v>230968.02</v>
      </c>
      <c r="G20" s="15">
        <v>145</v>
      </c>
      <c r="H20" s="15">
        <v>60.5</v>
      </c>
      <c r="I20" s="15">
        <v>30.7</v>
      </c>
      <c r="J20" s="16" t="s">
        <v>10</v>
      </c>
      <c r="K20" s="1"/>
      <c r="L20" s="1"/>
      <c r="M20" s="1"/>
      <c r="N20" s="1"/>
      <c r="O20" s="1"/>
      <c r="P20" s="1"/>
      <c r="Q20" s="1"/>
      <c r="R20" s="1"/>
    </row>
    <row r="21" spans="1:18" s="2" customFormat="1" ht="21">
      <c r="A21" s="3"/>
      <c r="B21" s="26">
        <v>6</v>
      </c>
      <c r="C21" s="11" t="s">
        <v>16</v>
      </c>
      <c r="D21" s="12"/>
      <c r="E21" s="13">
        <v>32.62</v>
      </c>
      <c r="F21" s="14">
        <v>35108.53</v>
      </c>
      <c r="G21" s="15">
        <v>32.62</v>
      </c>
      <c r="H21" s="15"/>
      <c r="I21" s="15"/>
      <c r="J21" s="16" t="s">
        <v>10</v>
      </c>
      <c r="K21" s="1"/>
      <c r="L21" s="1"/>
      <c r="M21" s="1"/>
      <c r="N21" s="1"/>
      <c r="O21" s="1"/>
      <c r="P21" s="1"/>
      <c r="Q21" s="1"/>
      <c r="R21" s="1"/>
    </row>
    <row r="22" spans="1:10" s="2" customFormat="1" ht="21">
      <c r="A22" s="6"/>
      <c r="B22" s="26">
        <v>7</v>
      </c>
      <c r="C22" s="11" t="s">
        <v>17</v>
      </c>
      <c r="D22" s="12"/>
      <c r="E22" s="13">
        <f>106.28+54.45+368.29+265+145+66+600+537+770+191.8+334.7+713.4</f>
        <v>4151.92</v>
      </c>
      <c r="F22" s="14">
        <f>415008.96+566843.54+1230267.46+708620.5+1278432.91</f>
        <v>4199173.37</v>
      </c>
      <c r="G22" s="15">
        <f>106.28+265+191.8</f>
        <v>563.0799999999999</v>
      </c>
      <c r="H22" s="15">
        <f>54.45+145+334.7</f>
        <v>534.15</v>
      </c>
      <c r="I22" s="15">
        <f>368.29+66+600+537+770+713.4</f>
        <v>3054.69</v>
      </c>
      <c r="J22" s="16" t="s">
        <v>10</v>
      </c>
    </row>
    <row r="23" spans="1:18" s="2" customFormat="1" ht="21">
      <c r="A23" s="3"/>
      <c r="B23" s="26">
        <v>8</v>
      </c>
      <c r="C23" s="11" t="s">
        <v>18</v>
      </c>
      <c r="D23" s="12"/>
      <c r="E23" s="13">
        <f>14.3+156</f>
        <v>170.3</v>
      </c>
      <c r="F23" s="14">
        <v>119146.15</v>
      </c>
      <c r="G23" s="15">
        <v>14.3</v>
      </c>
      <c r="H23" s="15"/>
      <c r="I23" s="15">
        <v>156</v>
      </c>
      <c r="J23" s="16" t="s">
        <v>10</v>
      </c>
      <c r="K23" s="1"/>
      <c r="L23" s="1"/>
      <c r="M23" s="1"/>
      <c r="N23" s="1"/>
      <c r="O23" s="1"/>
      <c r="P23" s="1"/>
      <c r="Q23" s="1"/>
      <c r="R23" s="1"/>
    </row>
    <row r="24" spans="1:12" s="1" customFormat="1" ht="21">
      <c r="A24" s="3"/>
      <c r="B24" s="26">
        <v>9</v>
      </c>
      <c r="C24" s="11" t="s">
        <v>19</v>
      </c>
      <c r="D24" s="12"/>
      <c r="E24" s="13">
        <f>53+59.4+35.84</f>
        <v>148.24</v>
      </c>
      <c r="F24" s="14">
        <v>135750.31</v>
      </c>
      <c r="G24" s="15">
        <v>53</v>
      </c>
      <c r="H24" s="15">
        <v>59.4</v>
      </c>
      <c r="I24" s="15">
        <v>35.84</v>
      </c>
      <c r="J24" s="16" t="s">
        <v>10</v>
      </c>
      <c r="L24" s="5"/>
    </row>
    <row r="25" spans="1:18" s="2" customFormat="1" ht="42">
      <c r="A25" s="3"/>
      <c r="B25" s="26">
        <v>10</v>
      </c>
      <c r="C25" s="11" t="s">
        <v>20</v>
      </c>
      <c r="D25" s="12"/>
      <c r="E25" s="13">
        <f>G25+H25+I25</f>
        <v>1092</v>
      </c>
      <c r="F25" s="12">
        <f>760516.37+194433.77+20269.79</f>
        <v>975219.93</v>
      </c>
      <c r="G25" s="15">
        <f>372+11</f>
        <v>383</v>
      </c>
      <c r="H25" s="15">
        <f>107+83+18</f>
        <v>208</v>
      </c>
      <c r="I25" s="15">
        <f>408+93</f>
        <v>501</v>
      </c>
      <c r="J25" s="16" t="s">
        <v>21</v>
      </c>
      <c r="K25" s="1"/>
      <c r="L25" s="1"/>
      <c r="M25" s="1"/>
      <c r="N25" s="1"/>
      <c r="O25" s="1"/>
      <c r="P25" s="1"/>
      <c r="Q25" s="1"/>
      <c r="R25" s="1"/>
    </row>
    <row r="26" spans="1:18" s="2" customFormat="1" ht="21">
      <c r="A26" s="3"/>
      <c r="B26" s="26">
        <v>11</v>
      </c>
      <c r="C26" s="11" t="s">
        <v>22</v>
      </c>
      <c r="D26" s="12"/>
      <c r="E26" s="13">
        <f>172.2+26.3+27.1</f>
        <v>225.6</v>
      </c>
      <c r="F26" s="14">
        <v>236588.34</v>
      </c>
      <c r="G26" s="15">
        <v>172.2</v>
      </c>
      <c r="H26" s="15">
        <v>26.3</v>
      </c>
      <c r="I26" s="15">
        <v>27.1</v>
      </c>
      <c r="J26" s="16" t="s">
        <v>10</v>
      </c>
      <c r="K26" s="1"/>
      <c r="L26" s="1"/>
      <c r="M26" s="1"/>
      <c r="N26" s="1"/>
      <c r="O26" s="1"/>
      <c r="P26" s="1"/>
      <c r="Q26" s="1"/>
      <c r="R26" s="1"/>
    </row>
    <row r="27" spans="1:18" s="2" customFormat="1" ht="21">
      <c r="A27" s="3"/>
      <c r="B27" s="26">
        <v>12</v>
      </c>
      <c r="C27" s="11" t="s">
        <v>23</v>
      </c>
      <c r="D27" s="12"/>
      <c r="E27" s="13">
        <f>110.3+35.3+97.2</f>
        <v>242.8</v>
      </c>
      <c r="F27" s="14">
        <v>223065.85</v>
      </c>
      <c r="G27" s="15">
        <v>110.3</v>
      </c>
      <c r="H27" s="15">
        <v>35.3</v>
      </c>
      <c r="I27" s="15">
        <v>97.2</v>
      </c>
      <c r="J27" s="16" t="s">
        <v>10</v>
      </c>
      <c r="K27" s="1"/>
      <c r="L27" s="1"/>
      <c r="M27" s="1"/>
      <c r="N27" s="1"/>
      <c r="O27" s="1"/>
      <c r="P27" s="1"/>
      <c r="Q27" s="1"/>
      <c r="R27" s="1"/>
    </row>
    <row r="28" spans="1:18" s="2" customFormat="1" ht="21">
      <c r="A28" s="3"/>
      <c r="B28" s="26">
        <v>13</v>
      </c>
      <c r="C28" s="11" t="s">
        <v>25</v>
      </c>
      <c r="D28" s="12"/>
      <c r="E28" s="13">
        <f>2130+75.5+138+865.51+244+458.6+109.49</f>
        <v>4021.1</v>
      </c>
      <c r="F28" s="14">
        <f>1955697.12+1048032.04+935718.37</f>
        <v>3939447.5300000003</v>
      </c>
      <c r="G28" s="15">
        <f>75.5+244</f>
        <v>319.5</v>
      </c>
      <c r="H28" s="15">
        <f>138+458.6</f>
        <v>596.6</v>
      </c>
      <c r="I28" s="15">
        <f>2130+865.51+109.49</f>
        <v>3105</v>
      </c>
      <c r="J28" s="16" t="s">
        <v>10</v>
      </c>
      <c r="K28" s="1"/>
      <c r="L28" s="1"/>
      <c r="M28" s="1"/>
      <c r="N28" s="1"/>
      <c r="O28" s="1"/>
      <c r="P28" s="1"/>
      <c r="Q28" s="1"/>
      <c r="R28" s="1"/>
    </row>
    <row r="29" spans="1:18" s="2" customFormat="1" ht="40.5">
      <c r="A29" s="9"/>
      <c r="B29" s="26"/>
      <c r="C29" s="24" t="s">
        <v>30</v>
      </c>
      <c r="D29" s="21">
        <v>64000</v>
      </c>
      <c r="E29" s="19"/>
      <c r="F29" s="18">
        <v>48968.16</v>
      </c>
      <c r="G29" s="15"/>
      <c r="H29" s="15"/>
      <c r="I29" s="15"/>
      <c r="J29" s="16"/>
      <c r="K29" s="1"/>
      <c r="L29" s="1"/>
      <c r="M29" s="1"/>
      <c r="N29" s="1"/>
      <c r="O29" s="1"/>
      <c r="P29" s="1"/>
      <c r="Q29" s="1"/>
      <c r="R29" s="1"/>
    </row>
    <row r="30" spans="1:18" s="2" customFormat="1" ht="21" hidden="1">
      <c r="A30" s="9"/>
      <c r="B30" s="26"/>
      <c r="C30" s="17" t="s">
        <v>26</v>
      </c>
      <c r="D30" s="21" t="e">
        <f>D15-#REF!</f>
        <v>#REF!</v>
      </c>
      <c r="E30" s="22"/>
      <c r="F30" s="18"/>
      <c r="G30" s="15"/>
      <c r="H30" s="15"/>
      <c r="I30" s="15"/>
      <c r="J30" s="16"/>
      <c r="K30" s="1"/>
      <c r="L30" s="1"/>
      <c r="M30" s="1"/>
      <c r="N30" s="1"/>
      <c r="O30" s="1"/>
      <c r="P30" s="1"/>
      <c r="Q30" s="1"/>
      <c r="R30" s="1"/>
    </row>
    <row r="31" spans="2:11" s="4" customFormat="1" ht="42" customHeight="1">
      <c r="B31" s="52"/>
      <c r="C31" s="53" t="s">
        <v>31</v>
      </c>
      <c r="D31" s="54">
        <f>D5+D15+D29</f>
        <v>11934870.02</v>
      </c>
      <c r="E31" s="55"/>
      <c r="F31" s="54">
        <f>F5+F15+F29</f>
        <v>11673993.319999998</v>
      </c>
      <c r="G31" s="56"/>
      <c r="H31" s="56"/>
      <c r="I31" s="56"/>
      <c r="J31" s="56"/>
      <c r="K31" s="7"/>
    </row>
    <row r="32" spans="2:11" s="4" customFormat="1" ht="18.75" customHeight="1">
      <c r="B32" s="26"/>
      <c r="C32" s="50" t="s">
        <v>32</v>
      </c>
      <c r="D32" s="51">
        <f>D29</f>
        <v>64000</v>
      </c>
      <c r="E32" s="14"/>
      <c r="F32" s="51">
        <f>F29</f>
        <v>48968.16</v>
      </c>
      <c r="G32" s="16"/>
      <c r="H32" s="16"/>
      <c r="I32" s="16"/>
      <c r="J32" s="16"/>
      <c r="K32" s="7"/>
    </row>
    <row r="33" spans="2:11" s="4" customFormat="1" ht="21" customHeight="1">
      <c r="B33" s="27"/>
      <c r="C33" s="47"/>
      <c r="D33" s="48"/>
      <c r="E33" s="49"/>
      <c r="F33" s="30"/>
      <c r="G33" s="30"/>
      <c r="H33" s="30"/>
      <c r="I33" s="30"/>
      <c r="J33" s="30"/>
      <c r="K33" s="7"/>
    </row>
    <row r="34" spans="2:12" s="4" customFormat="1" ht="22.5" customHeight="1">
      <c r="B34" s="27"/>
      <c r="C34" s="47"/>
      <c r="D34" s="48"/>
      <c r="E34" s="49"/>
      <c r="F34" s="30"/>
      <c r="G34" s="30"/>
      <c r="H34" s="30"/>
      <c r="I34" s="30"/>
      <c r="J34" s="30"/>
      <c r="L34" s="7"/>
    </row>
    <row r="35" spans="2:12" s="4" customFormat="1" ht="27" customHeight="1">
      <c r="B35" s="27"/>
      <c r="C35" s="70"/>
      <c r="D35" s="72"/>
      <c r="E35" s="69"/>
      <c r="F35" s="30"/>
      <c r="G35" s="30"/>
      <c r="H35" s="30"/>
      <c r="I35" s="30"/>
      <c r="J35" s="30"/>
      <c r="L35" s="7"/>
    </row>
    <row r="36" spans="2:12" s="4" customFormat="1" ht="27.75" customHeight="1">
      <c r="B36" s="27"/>
      <c r="C36" s="70"/>
      <c r="D36" s="72"/>
      <c r="E36" s="69"/>
      <c r="F36" s="30"/>
      <c r="G36" s="30"/>
      <c r="H36" s="30"/>
      <c r="I36" s="30"/>
      <c r="J36" s="30"/>
      <c r="L36" s="7"/>
    </row>
    <row r="37" spans="2:10" s="4" customFormat="1" ht="24.75" customHeight="1">
      <c r="B37" s="27"/>
      <c r="C37" s="70"/>
      <c r="D37" s="72"/>
      <c r="E37" s="69"/>
      <c r="F37" s="30"/>
      <c r="G37" s="30"/>
      <c r="H37" s="30"/>
      <c r="I37" s="30"/>
      <c r="J37" s="30"/>
    </row>
    <row r="38" spans="2:10" s="4" customFormat="1" ht="29.25" customHeight="1">
      <c r="B38" s="27"/>
      <c r="C38" s="70"/>
      <c r="D38" s="71"/>
      <c r="E38" s="69"/>
      <c r="F38" s="30"/>
      <c r="G38" s="30"/>
      <c r="H38" s="30"/>
      <c r="I38" s="30"/>
      <c r="J38" s="30"/>
    </row>
    <row r="39" spans="2:10" s="4" customFormat="1" ht="31.5" customHeight="1">
      <c r="B39" s="27"/>
      <c r="C39" s="70"/>
      <c r="D39" s="71"/>
      <c r="E39" s="69"/>
      <c r="F39" s="30"/>
      <c r="G39" s="30"/>
      <c r="H39" s="30"/>
      <c r="I39" s="30"/>
      <c r="J39" s="30"/>
    </row>
    <row r="40" spans="2:10" s="4" customFormat="1" ht="28.5" customHeight="1">
      <c r="B40" s="27"/>
      <c r="C40" s="70"/>
      <c r="D40" s="71"/>
      <c r="E40" s="69"/>
      <c r="F40" s="30"/>
      <c r="G40" s="30"/>
      <c r="H40" s="30"/>
      <c r="I40" s="30"/>
      <c r="J40" s="30"/>
    </row>
    <row r="41" spans="2:10" s="4" customFormat="1" ht="15.75" customHeight="1">
      <c r="B41" s="27"/>
      <c r="C41" s="70"/>
      <c r="D41" s="71"/>
      <c r="E41" s="69"/>
      <c r="F41" s="30"/>
      <c r="G41" s="30"/>
      <c r="H41" s="30"/>
      <c r="I41" s="30"/>
      <c r="J41" s="30"/>
    </row>
    <row r="42" spans="2:10" s="4" customFormat="1" ht="23.25" customHeight="1">
      <c r="B42" s="27"/>
      <c r="C42" s="70"/>
      <c r="D42" s="71"/>
      <c r="E42" s="69"/>
      <c r="F42" s="30"/>
      <c r="G42" s="30"/>
      <c r="H42" s="30"/>
      <c r="I42" s="30"/>
      <c r="J42" s="30"/>
    </row>
    <row r="43" spans="2:11" s="4" customFormat="1" ht="26.25" customHeight="1">
      <c r="B43" s="27"/>
      <c r="C43" s="70"/>
      <c r="D43" s="71"/>
      <c r="E43" s="69"/>
      <c r="F43" s="30"/>
      <c r="G43" s="30"/>
      <c r="H43" s="30"/>
      <c r="I43" s="30"/>
      <c r="J43" s="30"/>
      <c r="K43" s="7"/>
    </row>
    <row r="44" spans="2:11" s="4" customFormat="1" ht="31.5" customHeight="1">
      <c r="B44" s="27"/>
      <c r="C44" s="70"/>
      <c r="D44" s="71"/>
      <c r="E44" s="69"/>
      <c r="F44" s="30"/>
      <c r="G44" s="30"/>
      <c r="H44" s="30"/>
      <c r="I44" s="30"/>
      <c r="J44" s="30"/>
      <c r="K44" s="7"/>
    </row>
    <row r="45" spans="2:11" s="4" customFormat="1" ht="21">
      <c r="B45" s="27"/>
      <c r="C45" s="70"/>
      <c r="D45" s="71"/>
      <c r="E45" s="69"/>
      <c r="F45" s="30"/>
      <c r="G45" s="30"/>
      <c r="H45" s="30"/>
      <c r="I45" s="30"/>
      <c r="J45" s="30"/>
      <c r="K45" s="7"/>
    </row>
    <row r="46" spans="2:10" s="4" customFormat="1" ht="27" customHeight="1">
      <c r="B46" s="27"/>
      <c r="C46" s="70"/>
      <c r="D46" s="71"/>
      <c r="E46" s="69"/>
      <c r="F46" s="30"/>
      <c r="G46" s="30"/>
      <c r="H46" s="30"/>
      <c r="I46" s="30"/>
      <c r="J46" s="30"/>
    </row>
    <row r="47" spans="2:12" s="4" customFormat="1" ht="21">
      <c r="B47" s="27"/>
      <c r="C47" s="32"/>
      <c r="D47" s="31"/>
      <c r="E47" s="29"/>
      <c r="F47" s="30"/>
      <c r="G47" s="30"/>
      <c r="H47" s="30"/>
      <c r="I47" s="30"/>
      <c r="J47" s="30"/>
      <c r="L47" s="8"/>
    </row>
    <row r="48" spans="2:12" s="4" customFormat="1" ht="21">
      <c r="B48" s="27"/>
      <c r="C48" s="32"/>
      <c r="D48" s="31"/>
      <c r="E48" s="29"/>
      <c r="F48" s="30"/>
      <c r="G48" s="30"/>
      <c r="H48" s="30"/>
      <c r="I48" s="30"/>
      <c r="J48" s="30"/>
      <c r="L48" s="8"/>
    </row>
    <row r="49" spans="2:12" s="4" customFormat="1" ht="21">
      <c r="B49" s="27"/>
      <c r="C49" s="28"/>
      <c r="D49" s="31"/>
      <c r="E49" s="29"/>
      <c r="F49" s="30"/>
      <c r="G49" s="30"/>
      <c r="H49" s="30"/>
      <c r="I49" s="30"/>
      <c r="J49" s="30"/>
      <c r="L49" s="8"/>
    </row>
    <row r="50" spans="2:12" s="4" customFormat="1" ht="21">
      <c r="B50" s="27"/>
      <c r="C50" s="28"/>
      <c r="D50" s="31"/>
      <c r="E50" s="29"/>
      <c r="F50" s="30"/>
      <c r="G50" s="30"/>
      <c r="H50" s="30"/>
      <c r="I50" s="30"/>
      <c r="J50" s="30"/>
      <c r="L50" s="8"/>
    </row>
    <row r="51" spans="2:12" s="4" customFormat="1" ht="21">
      <c r="B51" s="27"/>
      <c r="C51" s="28"/>
      <c r="D51" s="31"/>
      <c r="E51" s="29"/>
      <c r="F51" s="30"/>
      <c r="G51" s="30"/>
      <c r="H51" s="30"/>
      <c r="I51" s="30"/>
      <c r="J51" s="30"/>
      <c r="L51" s="8"/>
    </row>
    <row r="52" spans="2:12" s="4" customFormat="1" ht="21">
      <c r="B52" s="27"/>
      <c r="C52" s="70"/>
      <c r="D52" s="71"/>
      <c r="E52" s="69"/>
      <c r="F52" s="30"/>
      <c r="G52" s="30"/>
      <c r="H52" s="30"/>
      <c r="I52" s="30"/>
      <c r="J52" s="30"/>
      <c r="L52" s="8"/>
    </row>
    <row r="53" spans="2:12" s="4" customFormat="1" ht="21">
      <c r="B53" s="27"/>
      <c r="C53" s="70"/>
      <c r="D53" s="71"/>
      <c r="E53" s="69"/>
      <c r="F53" s="30"/>
      <c r="G53" s="30"/>
      <c r="H53" s="30"/>
      <c r="I53" s="30"/>
      <c r="J53" s="30"/>
      <c r="L53" s="8"/>
    </row>
    <row r="54" spans="2:12" s="4" customFormat="1" ht="21">
      <c r="B54" s="27"/>
      <c r="C54" s="70"/>
      <c r="D54" s="71"/>
      <c r="E54" s="69"/>
      <c r="F54" s="30"/>
      <c r="G54" s="30"/>
      <c r="H54" s="30"/>
      <c r="I54" s="30"/>
      <c r="J54" s="30"/>
      <c r="L54" s="8"/>
    </row>
    <row r="55" spans="2:12" s="4" customFormat="1" ht="18" customHeight="1">
      <c r="B55" s="27"/>
      <c r="C55" s="70"/>
      <c r="D55" s="71"/>
      <c r="E55" s="69"/>
      <c r="F55" s="30"/>
      <c r="G55" s="30"/>
      <c r="H55" s="30"/>
      <c r="I55" s="30"/>
      <c r="J55" s="30"/>
      <c r="L55" s="8"/>
    </row>
    <row r="56" spans="2:12" s="4" customFormat="1" ht="21">
      <c r="B56" s="27"/>
      <c r="C56" s="28"/>
      <c r="D56" s="31"/>
      <c r="E56" s="29"/>
      <c r="F56" s="30"/>
      <c r="G56" s="30"/>
      <c r="H56" s="30"/>
      <c r="I56" s="30"/>
      <c r="J56" s="30"/>
      <c r="L56" s="8"/>
    </row>
    <row r="57" spans="2:12" s="4" customFormat="1" ht="21">
      <c r="B57" s="27"/>
      <c r="C57" s="70"/>
      <c r="D57" s="71"/>
      <c r="E57" s="69"/>
      <c r="F57" s="30"/>
      <c r="G57" s="30"/>
      <c r="H57" s="30"/>
      <c r="I57" s="30"/>
      <c r="J57" s="30"/>
      <c r="L57" s="8"/>
    </row>
    <row r="58" spans="2:12" s="4" customFormat="1" ht="21">
      <c r="B58" s="27"/>
      <c r="C58" s="70"/>
      <c r="D58" s="71"/>
      <c r="E58" s="69"/>
      <c r="F58" s="30"/>
      <c r="G58" s="30"/>
      <c r="H58" s="30"/>
      <c r="I58" s="30"/>
      <c r="J58" s="30"/>
      <c r="L58" s="8"/>
    </row>
    <row r="59" spans="2:12" s="4" customFormat="1" ht="21">
      <c r="B59" s="27"/>
      <c r="C59" s="70"/>
      <c r="D59" s="71"/>
      <c r="E59" s="69"/>
      <c r="F59" s="30"/>
      <c r="G59" s="30"/>
      <c r="H59" s="30"/>
      <c r="I59" s="30"/>
      <c r="J59" s="30"/>
      <c r="L59" s="8"/>
    </row>
    <row r="60" spans="2:12" s="4" customFormat="1" ht="14.25" customHeight="1">
      <c r="B60" s="27"/>
      <c r="C60" s="70"/>
      <c r="D60" s="71"/>
      <c r="E60" s="69"/>
      <c r="F60" s="30"/>
      <c r="G60" s="30"/>
      <c r="H60" s="30"/>
      <c r="I60" s="30"/>
      <c r="J60" s="30"/>
      <c r="L60" s="8"/>
    </row>
    <row r="61" spans="2:12" s="4" customFormat="1" ht="21">
      <c r="B61" s="27"/>
      <c r="C61" s="70"/>
      <c r="D61" s="71"/>
      <c r="E61" s="69"/>
      <c r="F61" s="30"/>
      <c r="G61" s="30"/>
      <c r="H61" s="30"/>
      <c r="I61" s="30"/>
      <c r="J61" s="30"/>
      <c r="L61" s="8"/>
    </row>
    <row r="62" spans="2:12" s="4" customFormat="1" ht="21">
      <c r="B62" s="27"/>
      <c r="C62" s="70"/>
      <c r="D62" s="71"/>
      <c r="E62" s="69"/>
      <c r="F62" s="30"/>
      <c r="G62" s="30"/>
      <c r="H62" s="30"/>
      <c r="I62" s="30"/>
      <c r="J62" s="30"/>
      <c r="L62" s="8"/>
    </row>
    <row r="63" spans="2:12" s="4" customFormat="1" ht="21">
      <c r="B63" s="27"/>
      <c r="C63" s="70"/>
      <c r="D63" s="71"/>
      <c r="E63" s="69"/>
      <c r="F63" s="30"/>
      <c r="G63" s="30"/>
      <c r="H63" s="30"/>
      <c r="I63" s="30"/>
      <c r="J63" s="30"/>
      <c r="L63" s="8"/>
    </row>
    <row r="64" spans="2:12" s="4" customFormat="1" ht="18.75" customHeight="1">
      <c r="B64" s="27"/>
      <c r="C64" s="70"/>
      <c r="D64" s="71"/>
      <c r="E64" s="69"/>
      <c r="F64" s="30"/>
      <c r="G64" s="30"/>
      <c r="H64" s="30"/>
      <c r="I64" s="30"/>
      <c r="J64" s="30"/>
      <c r="L64" s="8"/>
    </row>
    <row r="65" spans="2:12" s="4" customFormat="1" ht="20.25" customHeight="1">
      <c r="B65" s="27"/>
      <c r="C65" s="70"/>
      <c r="D65" s="71"/>
      <c r="E65" s="69"/>
      <c r="F65" s="30"/>
      <c r="G65" s="30"/>
      <c r="H65" s="30"/>
      <c r="I65" s="30"/>
      <c r="J65" s="30"/>
      <c r="L65" s="8"/>
    </row>
    <row r="66" spans="2:12" s="4" customFormat="1" ht="20.25" customHeight="1">
      <c r="B66" s="27"/>
      <c r="C66" s="70"/>
      <c r="D66" s="71"/>
      <c r="E66" s="69"/>
      <c r="F66" s="30"/>
      <c r="G66" s="30"/>
      <c r="H66" s="30"/>
      <c r="I66" s="30"/>
      <c r="J66" s="30"/>
      <c r="L66" s="8"/>
    </row>
    <row r="67" spans="2:12" s="4" customFormat="1" ht="30.75" customHeight="1">
      <c r="B67" s="27"/>
      <c r="C67" s="70"/>
      <c r="D67" s="71"/>
      <c r="E67" s="69"/>
      <c r="F67" s="30"/>
      <c r="G67" s="30"/>
      <c r="H67" s="30"/>
      <c r="I67" s="30"/>
      <c r="J67" s="30"/>
      <c r="L67" s="8"/>
    </row>
    <row r="68" spans="2:12" s="4" customFormat="1" ht="21">
      <c r="B68" s="27"/>
      <c r="C68" s="28"/>
      <c r="D68" s="31"/>
      <c r="E68" s="29"/>
      <c r="F68" s="30"/>
      <c r="G68" s="30"/>
      <c r="H68" s="30"/>
      <c r="I68" s="30"/>
      <c r="J68" s="30"/>
      <c r="L68" s="8"/>
    </row>
    <row r="69" spans="2:12" s="4" customFormat="1" ht="21">
      <c r="B69" s="27"/>
      <c r="C69" s="28"/>
      <c r="D69" s="31"/>
      <c r="E69" s="29"/>
      <c r="F69" s="30"/>
      <c r="G69" s="30"/>
      <c r="H69" s="30"/>
      <c r="I69" s="30"/>
      <c r="J69" s="30"/>
      <c r="L69" s="8"/>
    </row>
    <row r="70" spans="2:12" s="4" customFormat="1" ht="21">
      <c r="B70" s="27"/>
      <c r="C70" s="28"/>
      <c r="D70" s="31"/>
      <c r="E70" s="29"/>
      <c r="F70" s="30"/>
      <c r="G70" s="30"/>
      <c r="H70" s="30"/>
      <c r="I70" s="30"/>
      <c r="J70" s="30"/>
      <c r="L70" s="8"/>
    </row>
    <row r="71" spans="2:12" s="4" customFormat="1" ht="21">
      <c r="B71" s="27"/>
      <c r="C71" s="28"/>
      <c r="D71" s="31"/>
      <c r="E71" s="29"/>
      <c r="F71" s="30"/>
      <c r="G71" s="30"/>
      <c r="H71" s="30"/>
      <c r="I71" s="30"/>
      <c r="J71" s="30"/>
      <c r="L71" s="8"/>
    </row>
    <row r="72" spans="2:12" s="4" customFormat="1" ht="21">
      <c r="B72" s="27"/>
      <c r="C72" s="28"/>
      <c r="D72" s="31"/>
      <c r="E72" s="29"/>
      <c r="F72" s="30"/>
      <c r="G72" s="30"/>
      <c r="H72" s="30"/>
      <c r="I72" s="30"/>
      <c r="J72" s="30"/>
      <c r="L72" s="8"/>
    </row>
    <row r="73" spans="2:12" s="4" customFormat="1" ht="21">
      <c r="B73" s="27"/>
      <c r="C73" s="28"/>
      <c r="D73" s="31"/>
      <c r="E73" s="29"/>
      <c r="F73" s="30"/>
      <c r="G73" s="30"/>
      <c r="H73" s="30"/>
      <c r="I73" s="30"/>
      <c r="J73" s="30"/>
      <c r="L73" s="8"/>
    </row>
    <row r="74" spans="2:12" s="4" customFormat="1" ht="21">
      <c r="B74" s="27"/>
      <c r="C74" s="28"/>
      <c r="D74" s="31"/>
      <c r="E74" s="29"/>
      <c r="F74" s="30"/>
      <c r="G74" s="30"/>
      <c r="H74" s="30"/>
      <c r="I74" s="30"/>
      <c r="J74" s="30"/>
      <c r="L74" s="8"/>
    </row>
    <row r="75" spans="2:12" s="4" customFormat="1" ht="21">
      <c r="B75" s="27"/>
      <c r="C75" s="28"/>
      <c r="D75" s="31"/>
      <c r="E75" s="29"/>
      <c r="F75" s="30"/>
      <c r="G75" s="30"/>
      <c r="H75" s="30"/>
      <c r="I75" s="30"/>
      <c r="J75" s="30"/>
      <c r="L75" s="8"/>
    </row>
    <row r="76" spans="2:12" s="4" customFormat="1" ht="21">
      <c r="B76" s="27"/>
      <c r="C76" s="28"/>
      <c r="D76" s="31"/>
      <c r="E76" s="29"/>
      <c r="F76" s="30"/>
      <c r="G76" s="30"/>
      <c r="H76" s="30"/>
      <c r="I76" s="30"/>
      <c r="J76" s="30"/>
      <c r="L76" s="8"/>
    </row>
    <row r="77" spans="2:12" s="4" customFormat="1" ht="21">
      <c r="B77" s="27"/>
      <c r="C77" s="28"/>
      <c r="D77" s="31"/>
      <c r="E77" s="29"/>
      <c r="F77" s="30"/>
      <c r="G77" s="30"/>
      <c r="H77" s="30"/>
      <c r="I77" s="30"/>
      <c r="J77" s="30"/>
      <c r="L77" s="8"/>
    </row>
    <row r="78" spans="2:12" s="4" customFormat="1" ht="21">
      <c r="B78" s="27"/>
      <c r="C78" s="28"/>
      <c r="D78" s="31"/>
      <c r="E78" s="29"/>
      <c r="F78" s="30"/>
      <c r="G78" s="30"/>
      <c r="H78" s="30"/>
      <c r="I78" s="30"/>
      <c r="J78" s="30"/>
      <c r="L78" s="8"/>
    </row>
    <row r="79" spans="2:12" s="4" customFormat="1" ht="21">
      <c r="B79" s="27"/>
      <c r="C79" s="33"/>
      <c r="D79" s="34"/>
      <c r="E79" s="34"/>
      <c r="F79" s="34"/>
      <c r="G79" s="34"/>
      <c r="H79" s="34"/>
      <c r="I79" s="34"/>
      <c r="J79" s="33"/>
      <c r="L79" s="8"/>
    </row>
    <row r="80" spans="2:12" s="4" customFormat="1" ht="21">
      <c r="B80" s="27"/>
      <c r="C80" s="35"/>
      <c r="D80" s="29"/>
      <c r="E80" s="29"/>
      <c r="F80" s="29"/>
      <c r="G80" s="29"/>
      <c r="H80" s="29"/>
      <c r="I80" s="29"/>
      <c r="J80" s="30"/>
      <c r="L80" s="8"/>
    </row>
    <row r="81" spans="2:12" s="4" customFormat="1" ht="21">
      <c r="B81" s="27"/>
      <c r="C81" s="35"/>
      <c r="D81" s="29"/>
      <c r="E81" s="29"/>
      <c r="F81" s="29"/>
      <c r="G81" s="29"/>
      <c r="H81" s="29"/>
      <c r="I81" s="29"/>
      <c r="J81" s="30"/>
      <c r="L81" s="8"/>
    </row>
    <row r="82" spans="2:12" s="4" customFormat="1" ht="21">
      <c r="B82" s="27"/>
      <c r="C82" s="33"/>
      <c r="D82" s="34"/>
      <c r="E82" s="34"/>
      <c r="F82" s="34"/>
      <c r="G82" s="34"/>
      <c r="H82" s="34"/>
      <c r="I82" s="34"/>
      <c r="J82" s="33"/>
      <c r="L82" s="8"/>
    </row>
    <row r="83" spans="2:12" s="4" customFormat="1" ht="63" customHeight="1">
      <c r="B83" s="27"/>
      <c r="C83" s="30"/>
      <c r="D83" s="29"/>
      <c r="E83" s="29"/>
      <c r="F83" s="29"/>
      <c r="G83" s="29"/>
      <c r="H83" s="29"/>
      <c r="I83" s="29"/>
      <c r="J83" s="30"/>
      <c r="L83" s="8"/>
    </row>
    <row r="84" spans="2:12" s="4" customFormat="1" ht="33" customHeight="1">
      <c r="B84" s="27"/>
      <c r="C84" s="70"/>
      <c r="D84" s="71"/>
      <c r="E84" s="69"/>
      <c r="F84" s="29"/>
      <c r="G84" s="29"/>
      <c r="H84" s="29"/>
      <c r="I84" s="29"/>
      <c r="J84" s="30"/>
      <c r="L84" s="8"/>
    </row>
    <row r="85" spans="2:12" s="4" customFormat="1" ht="31.5" customHeight="1">
      <c r="B85" s="27"/>
      <c r="C85" s="70"/>
      <c r="D85" s="71"/>
      <c r="E85" s="69"/>
      <c r="F85" s="29"/>
      <c r="G85" s="29"/>
      <c r="H85" s="29"/>
      <c r="I85" s="29"/>
      <c r="J85" s="30"/>
      <c r="K85" s="7"/>
      <c r="L85" s="8"/>
    </row>
    <row r="86" spans="2:10" s="4" customFormat="1" ht="30" customHeight="1">
      <c r="B86" s="27"/>
      <c r="C86" s="70"/>
      <c r="D86" s="71"/>
      <c r="E86" s="69"/>
      <c r="F86" s="29"/>
      <c r="G86" s="29"/>
      <c r="H86" s="29"/>
      <c r="I86" s="29"/>
      <c r="J86" s="30"/>
    </row>
    <row r="87" spans="2:10" s="4" customFormat="1" ht="19.5" customHeight="1">
      <c r="B87" s="27"/>
      <c r="C87" s="70"/>
      <c r="D87" s="71"/>
      <c r="E87" s="69"/>
      <c r="F87" s="29"/>
      <c r="G87" s="29"/>
      <c r="H87" s="29"/>
      <c r="I87" s="29"/>
      <c r="J87" s="30"/>
    </row>
    <row r="88" spans="2:10" s="4" customFormat="1" ht="17.25" customHeight="1">
      <c r="B88" s="27"/>
      <c r="C88" s="70"/>
      <c r="D88" s="71"/>
      <c r="E88" s="69"/>
      <c r="F88" s="29"/>
      <c r="G88" s="29"/>
      <c r="H88" s="29"/>
      <c r="I88" s="29"/>
      <c r="J88" s="30"/>
    </row>
    <row r="89" spans="2:10" s="4" customFormat="1" ht="31.5" customHeight="1">
      <c r="B89" s="27"/>
      <c r="C89" s="70"/>
      <c r="D89" s="71"/>
      <c r="E89" s="69"/>
      <c r="F89" s="29"/>
      <c r="G89" s="29"/>
      <c r="H89" s="29"/>
      <c r="I89" s="29"/>
      <c r="J89" s="30"/>
    </row>
    <row r="90" spans="2:10" s="4" customFormat="1" ht="21">
      <c r="B90" s="27"/>
      <c r="C90" s="33"/>
      <c r="D90" s="34"/>
      <c r="E90" s="34"/>
      <c r="F90" s="34"/>
      <c r="G90" s="34"/>
      <c r="H90" s="34"/>
      <c r="I90" s="34"/>
      <c r="J90" s="33"/>
    </row>
    <row r="91" spans="2:10" s="4" customFormat="1" ht="21">
      <c r="B91" s="27"/>
      <c r="C91" s="33"/>
      <c r="D91" s="34"/>
      <c r="E91" s="34"/>
      <c r="F91" s="34"/>
      <c r="G91" s="34"/>
      <c r="H91" s="34"/>
      <c r="I91" s="34"/>
      <c r="J91" s="33"/>
    </row>
    <row r="92" spans="2:10" s="4" customFormat="1" ht="21">
      <c r="B92" s="27"/>
      <c r="C92" s="27"/>
      <c r="D92" s="36"/>
      <c r="E92" s="27"/>
      <c r="F92" s="27"/>
      <c r="G92" s="27"/>
      <c r="H92" s="27"/>
      <c r="I92" s="27"/>
      <c r="J92" s="27"/>
    </row>
    <row r="93" spans="2:11" s="4" customFormat="1" ht="41.25" customHeight="1">
      <c r="B93" s="27"/>
      <c r="C93" s="30"/>
      <c r="D93" s="36"/>
      <c r="E93" s="36"/>
      <c r="F93" s="36"/>
      <c r="G93" s="36"/>
      <c r="H93" s="36"/>
      <c r="I93" s="36"/>
      <c r="J93" s="27"/>
      <c r="K93" s="7"/>
    </row>
    <row r="94" spans="2:10" s="4" customFormat="1" ht="46.5" customHeight="1">
      <c r="B94" s="27"/>
      <c r="C94" s="30"/>
      <c r="D94" s="36"/>
      <c r="E94" s="36"/>
      <c r="F94" s="36"/>
      <c r="G94" s="36"/>
      <c r="H94" s="36"/>
      <c r="I94" s="36"/>
      <c r="J94" s="27"/>
    </row>
    <row r="95" spans="2:10" s="4" customFormat="1" ht="32.25" customHeight="1">
      <c r="B95" s="27"/>
      <c r="C95" s="37"/>
      <c r="D95" s="36"/>
      <c r="E95" s="36"/>
      <c r="F95" s="36"/>
      <c r="G95" s="36"/>
      <c r="H95" s="36"/>
      <c r="I95" s="36"/>
      <c r="J95" s="27"/>
    </row>
    <row r="96" spans="2:10" s="4" customFormat="1" ht="21">
      <c r="B96" s="27"/>
      <c r="C96" s="27"/>
      <c r="D96" s="36"/>
      <c r="E96" s="36"/>
      <c r="F96" s="36"/>
      <c r="G96" s="36"/>
      <c r="H96" s="36"/>
      <c r="I96" s="36"/>
      <c r="J96" s="27"/>
    </row>
    <row r="97" spans="2:10" s="4" customFormat="1" ht="21">
      <c r="B97" s="27"/>
      <c r="C97" s="30"/>
      <c r="D97" s="36"/>
      <c r="E97" s="36"/>
      <c r="F97" s="36"/>
      <c r="G97" s="36"/>
      <c r="H97" s="36"/>
      <c r="I97" s="36"/>
      <c r="J97" s="27"/>
    </row>
    <row r="98" spans="2:10" s="4" customFormat="1" ht="18" customHeight="1">
      <c r="B98" s="27"/>
      <c r="C98" s="38"/>
      <c r="D98" s="39"/>
      <c r="E98" s="39"/>
      <c r="F98" s="39"/>
      <c r="G98" s="39"/>
      <c r="H98" s="39"/>
      <c r="I98" s="39"/>
      <c r="J98" s="39"/>
    </row>
    <row r="99" spans="2:10" s="4" customFormat="1" ht="21">
      <c r="B99" s="27"/>
      <c r="C99" s="27"/>
      <c r="D99" s="27"/>
      <c r="E99" s="27"/>
      <c r="F99" s="27"/>
      <c r="G99" s="27"/>
      <c r="H99" s="27"/>
      <c r="I99" s="27"/>
      <c r="J99" s="27"/>
    </row>
    <row r="100" spans="2:10" s="4" customFormat="1" ht="14.25" customHeight="1"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2:10" s="4" customFormat="1" ht="21">
      <c r="B101" s="27"/>
      <c r="C101" s="27"/>
      <c r="D101" s="36"/>
      <c r="E101" s="27"/>
      <c r="F101" s="27"/>
      <c r="G101" s="27"/>
      <c r="H101" s="27"/>
      <c r="I101" s="27"/>
      <c r="J101" s="36"/>
    </row>
    <row r="102" spans="2:10" s="4" customFormat="1" ht="21">
      <c r="B102" s="27"/>
      <c r="C102" s="40"/>
      <c r="D102" s="36"/>
      <c r="E102" s="36"/>
      <c r="F102" s="27"/>
      <c r="G102" s="27"/>
      <c r="H102" s="36"/>
      <c r="I102" s="27"/>
      <c r="J102" s="27"/>
    </row>
    <row r="103" spans="2:10" s="4" customFormat="1" ht="21">
      <c r="B103" s="27"/>
      <c r="C103" s="30"/>
      <c r="D103" s="36"/>
      <c r="E103" s="36"/>
      <c r="F103" s="36"/>
      <c r="G103" s="36"/>
      <c r="H103" s="36"/>
      <c r="I103" s="36"/>
      <c r="J103" s="27"/>
    </row>
    <row r="104" spans="2:10" s="4" customFormat="1" ht="21">
      <c r="B104" s="27"/>
      <c r="C104" s="27"/>
      <c r="D104" s="27"/>
      <c r="E104" s="27"/>
      <c r="F104" s="27"/>
      <c r="G104" s="27"/>
      <c r="H104" s="36"/>
      <c r="I104" s="27"/>
      <c r="J104" s="27"/>
    </row>
    <row r="105" spans="2:10" s="4" customFormat="1" ht="21">
      <c r="B105" s="27"/>
      <c r="C105" s="27"/>
      <c r="D105" s="41"/>
      <c r="E105" s="41"/>
      <c r="F105" s="27"/>
      <c r="G105" s="27"/>
      <c r="H105" s="41"/>
      <c r="I105" s="27"/>
      <c r="J105" s="27"/>
    </row>
    <row r="106" spans="2:10" s="4" customFormat="1" ht="21">
      <c r="B106" s="27"/>
      <c r="C106" s="40"/>
      <c r="D106" s="27"/>
      <c r="E106" s="27"/>
      <c r="F106" s="27"/>
      <c r="G106" s="27"/>
      <c r="H106" s="27"/>
      <c r="I106" s="27"/>
      <c r="J106" s="27"/>
    </row>
    <row r="107" spans="2:10" s="4" customFormat="1" ht="21">
      <c r="B107" s="27"/>
      <c r="C107" s="30"/>
      <c r="D107" s="36"/>
      <c r="E107" s="36"/>
      <c r="F107" s="36"/>
      <c r="G107" s="36"/>
      <c r="H107" s="36"/>
      <c r="I107" s="36"/>
      <c r="J107" s="27"/>
    </row>
    <row r="108" spans="2:10" s="4" customFormat="1" ht="21">
      <c r="B108" s="27"/>
      <c r="C108" s="30"/>
      <c r="D108" s="41"/>
      <c r="E108" s="41"/>
      <c r="F108" s="41"/>
      <c r="G108" s="41"/>
      <c r="H108" s="41"/>
      <c r="I108" s="41"/>
      <c r="J108" s="27"/>
    </row>
    <row r="109" spans="2:10" s="4" customFormat="1" ht="21">
      <c r="B109" s="27"/>
      <c r="C109" s="37"/>
      <c r="D109" s="41"/>
      <c r="E109" s="41"/>
      <c r="F109" s="41"/>
      <c r="G109" s="41"/>
      <c r="H109" s="41"/>
      <c r="I109" s="41"/>
      <c r="J109" s="27"/>
    </row>
    <row r="110" spans="2:10" s="4" customFormat="1" ht="21"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2:10" s="4" customFormat="1" ht="21">
      <c r="B111" s="27"/>
      <c r="C111" s="27"/>
      <c r="D111" s="36"/>
      <c r="E111" s="36"/>
      <c r="F111" s="36"/>
      <c r="G111" s="36"/>
      <c r="H111" s="36"/>
      <c r="I111" s="36"/>
      <c r="J111" s="27"/>
    </row>
    <row r="112" spans="2:10" s="4" customFormat="1" ht="21"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2:10" s="4" customFormat="1" ht="21"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2:10" s="4" customFormat="1" ht="21">
      <c r="B114" s="27"/>
      <c r="C114" s="27"/>
      <c r="D114" s="27"/>
      <c r="E114" s="36"/>
      <c r="F114" s="27"/>
      <c r="G114" s="27"/>
      <c r="H114" s="27"/>
      <c r="I114" s="27"/>
      <c r="J114" s="27"/>
    </row>
    <row r="115" spans="2:10" s="4" customFormat="1" ht="21">
      <c r="B115" s="27"/>
      <c r="C115" s="27"/>
      <c r="D115" s="27"/>
      <c r="E115" s="36"/>
      <c r="F115" s="27"/>
      <c r="G115" s="27"/>
      <c r="H115" s="27"/>
      <c r="I115" s="27"/>
      <c r="J115" s="27"/>
    </row>
    <row r="116" spans="2:10" s="4" customFormat="1" ht="21">
      <c r="B116" s="27"/>
      <c r="C116" s="27"/>
      <c r="D116" s="41"/>
      <c r="E116" s="41"/>
      <c r="F116" s="36"/>
      <c r="G116" s="27"/>
      <c r="H116" s="41"/>
      <c r="I116" s="27"/>
      <c r="J116" s="27"/>
    </row>
    <row r="117" spans="2:11" s="4" customFormat="1" ht="21">
      <c r="B117" s="27"/>
      <c r="C117" s="27"/>
      <c r="D117" s="41"/>
      <c r="E117" s="41"/>
      <c r="F117" s="27"/>
      <c r="G117" s="27"/>
      <c r="H117" s="27"/>
      <c r="I117" s="27"/>
      <c r="J117" s="27"/>
      <c r="K117" s="7"/>
    </row>
    <row r="118" spans="2:10" s="4" customFormat="1" ht="21">
      <c r="B118" s="27"/>
      <c r="C118" s="27"/>
      <c r="D118" s="41"/>
      <c r="E118" s="41"/>
      <c r="F118" s="41"/>
      <c r="G118" s="27"/>
      <c r="H118" s="41"/>
      <c r="I118" s="27"/>
      <c r="J118" s="27"/>
    </row>
    <row r="119" spans="2:10" s="4" customFormat="1" ht="21">
      <c r="B119" s="27"/>
      <c r="C119" s="27"/>
      <c r="D119" s="36"/>
      <c r="E119" s="42"/>
      <c r="F119" s="27"/>
      <c r="G119" s="27"/>
      <c r="H119" s="41"/>
      <c r="I119" s="27"/>
      <c r="J119" s="27"/>
    </row>
    <row r="120" spans="2:10" s="4" customFormat="1" ht="21">
      <c r="B120" s="27"/>
      <c r="C120" s="27"/>
      <c r="D120" s="41"/>
      <c r="E120" s="36"/>
      <c r="F120" s="41"/>
      <c r="G120" s="27"/>
      <c r="H120" s="27"/>
      <c r="I120" s="27"/>
      <c r="J120" s="27"/>
    </row>
    <row r="121" spans="2:10" s="4" customFormat="1" ht="21">
      <c r="B121" s="27"/>
      <c r="C121" s="27"/>
      <c r="D121" s="36"/>
      <c r="E121" s="36"/>
      <c r="F121" s="27"/>
      <c r="G121" s="27"/>
      <c r="H121" s="27"/>
      <c r="I121" s="27"/>
      <c r="J121" s="27"/>
    </row>
    <row r="122" spans="2:10" s="4" customFormat="1" ht="21">
      <c r="B122" s="27"/>
      <c r="C122" s="27"/>
      <c r="D122" s="36"/>
      <c r="E122" s="27"/>
      <c r="F122" s="27"/>
      <c r="G122" s="27"/>
      <c r="H122" s="27"/>
      <c r="I122" s="27"/>
      <c r="J122" s="27"/>
    </row>
    <row r="123" spans="2:10" s="4" customFormat="1" ht="21">
      <c r="B123" s="27"/>
      <c r="C123" s="27"/>
      <c r="D123" s="41"/>
      <c r="E123" s="41"/>
      <c r="F123" s="27"/>
      <c r="G123" s="27"/>
      <c r="H123" s="27"/>
      <c r="I123" s="27"/>
      <c r="J123" s="27"/>
    </row>
    <row r="124" spans="2:10" s="4" customFormat="1" ht="21">
      <c r="B124" s="27"/>
      <c r="C124" s="27"/>
      <c r="D124" s="36"/>
      <c r="E124" s="36"/>
      <c r="F124" s="36"/>
      <c r="G124" s="27"/>
      <c r="H124" s="27"/>
      <c r="I124" s="27"/>
      <c r="J124" s="27"/>
    </row>
    <row r="125" spans="2:10" s="4" customFormat="1" ht="21">
      <c r="B125" s="27"/>
      <c r="C125" s="27"/>
      <c r="D125" s="36"/>
      <c r="E125" s="41"/>
      <c r="F125" s="36"/>
      <c r="G125" s="27"/>
      <c r="H125" s="27"/>
      <c r="I125" s="27"/>
      <c r="J125" s="27"/>
    </row>
    <row r="126" spans="2:10" s="4" customFormat="1" ht="21"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2:10" s="4" customFormat="1" ht="21"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2:10" s="4" customFormat="1" ht="21"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2:10" s="4" customFormat="1" ht="21">
      <c r="B129" s="27"/>
      <c r="C129" s="41"/>
      <c r="D129" s="36"/>
      <c r="E129" s="36"/>
      <c r="F129" s="27"/>
      <c r="G129" s="27"/>
      <c r="H129" s="27"/>
      <c r="I129" s="27"/>
      <c r="J129" s="27"/>
    </row>
    <row r="130" spans="2:10" s="4" customFormat="1" ht="21">
      <c r="B130" s="27"/>
      <c r="C130" s="27"/>
      <c r="D130" s="36"/>
      <c r="E130" s="36"/>
      <c r="F130" s="27"/>
      <c r="G130" s="27"/>
      <c r="H130" s="27"/>
      <c r="I130" s="27"/>
      <c r="J130" s="27"/>
    </row>
    <row r="131" spans="2:10" s="4" customFormat="1" ht="21"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2:10" s="4" customFormat="1" ht="21"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2:10" s="4" customFormat="1" ht="21">
      <c r="B133" s="27"/>
      <c r="C133" s="41"/>
      <c r="D133" s="41"/>
      <c r="E133" s="27"/>
      <c r="F133" s="27"/>
      <c r="G133" s="27"/>
      <c r="H133" s="27"/>
      <c r="I133" s="27"/>
      <c r="J133" s="27"/>
    </row>
    <row r="134" spans="2:10" s="4" customFormat="1" ht="21"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2:10" s="4" customFormat="1" ht="21"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2:10" s="4" customFormat="1" ht="21">
      <c r="B136" s="27"/>
      <c r="C136" s="27"/>
      <c r="D136" s="27"/>
      <c r="E136" s="27"/>
      <c r="F136" s="27"/>
      <c r="G136" s="27"/>
      <c r="H136" s="27"/>
      <c r="I136" s="27"/>
      <c r="J136" s="27"/>
    </row>
    <row r="140" ht="21">
      <c r="F140" s="45"/>
    </row>
  </sheetData>
  <sheetProtection/>
  <mergeCells count="37">
    <mergeCell ref="G1:I1"/>
    <mergeCell ref="B1:C2"/>
    <mergeCell ref="B3:J3"/>
    <mergeCell ref="F1:F2"/>
    <mergeCell ref="J1:J2"/>
    <mergeCell ref="D1:D2"/>
    <mergeCell ref="E1:E2"/>
    <mergeCell ref="E38:E40"/>
    <mergeCell ref="C35:C37"/>
    <mergeCell ref="D35:D37"/>
    <mergeCell ref="E35:E37"/>
    <mergeCell ref="D38:D40"/>
    <mergeCell ref="C87:C89"/>
    <mergeCell ref="C38:C40"/>
    <mergeCell ref="C44:C46"/>
    <mergeCell ref="D44:D46"/>
    <mergeCell ref="C84:C86"/>
    <mergeCell ref="D41:D43"/>
    <mergeCell ref="E87:E89"/>
    <mergeCell ref="E52:E55"/>
    <mergeCell ref="E61:E64"/>
    <mergeCell ref="C57:C60"/>
    <mergeCell ref="D65:D67"/>
    <mergeCell ref="D87:D89"/>
    <mergeCell ref="E84:E86"/>
    <mergeCell ref="E65:E67"/>
    <mergeCell ref="C65:C67"/>
    <mergeCell ref="D84:D86"/>
    <mergeCell ref="E44:E46"/>
    <mergeCell ref="C52:C55"/>
    <mergeCell ref="D61:D64"/>
    <mergeCell ref="C41:C43"/>
    <mergeCell ref="E57:E60"/>
    <mergeCell ref="C61:C64"/>
    <mergeCell ref="E41:E43"/>
    <mergeCell ref="D57:D60"/>
    <mergeCell ref="D52:D55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1"/>
  <sheetViews>
    <sheetView tabSelected="1" view="pageBreakPreview" zoomScaleNormal="115" zoomScaleSheetLayoutView="100" zoomScalePageLayoutView="0" workbookViewId="0" topLeftCell="A1">
      <selection activeCell="B2" sqref="B2:G2"/>
    </sheetView>
  </sheetViews>
  <sheetFormatPr defaultColWidth="9.140625" defaultRowHeight="12.75"/>
  <cols>
    <col min="1" max="1" width="3.8515625" style="0" customWidth="1"/>
    <col min="2" max="2" width="5.8515625" style="44" customWidth="1"/>
    <col min="3" max="3" width="67.7109375" style="44" customWidth="1"/>
    <col min="4" max="4" width="25.8515625" style="44" customWidth="1"/>
    <col min="5" max="5" width="14.7109375" style="44" hidden="1" customWidth="1"/>
    <col min="6" max="6" width="29.8515625" style="44" customWidth="1"/>
    <col min="7" max="7" width="17.28125" style="1" customWidth="1"/>
    <col min="8" max="8" width="0.5625" style="0" customWidth="1"/>
    <col min="9" max="14" width="9.140625" style="1" customWidth="1"/>
  </cols>
  <sheetData>
    <row r="1" spans="2:14" s="43" customFormat="1" ht="21">
      <c r="B1" s="44"/>
      <c r="C1" s="44"/>
      <c r="D1" s="44"/>
      <c r="E1" s="44"/>
      <c r="F1" s="44"/>
      <c r="G1" s="44">
        <v>21</v>
      </c>
      <c r="I1" s="44"/>
      <c r="J1" s="44"/>
      <c r="K1" s="44"/>
      <c r="L1" s="44"/>
      <c r="M1" s="44"/>
      <c r="N1" s="44"/>
    </row>
    <row r="2" spans="2:14" s="43" customFormat="1" ht="51" customHeight="1">
      <c r="B2" s="112" t="s">
        <v>120</v>
      </c>
      <c r="C2" s="112"/>
      <c r="D2" s="112"/>
      <c r="E2" s="112"/>
      <c r="F2" s="112"/>
      <c r="G2" s="112"/>
      <c r="H2" s="57"/>
      <c r="I2" s="57"/>
      <c r="J2" s="58"/>
      <c r="K2" s="44"/>
      <c r="L2" s="44"/>
      <c r="M2" s="44"/>
      <c r="N2" s="44"/>
    </row>
    <row r="3" spans="2:14" s="43" customFormat="1" ht="21">
      <c r="B3" s="83"/>
      <c r="C3" s="83"/>
      <c r="D3" s="83"/>
      <c r="E3" s="83"/>
      <c r="F3" s="83"/>
      <c r="G3" s="83"/>
      <c r="H3" s="57"/>
      <c r="I3" s="57"/>
      <c r="J3" s="58"/>
      <c r="K3" s="44"/>
      <c r="L3" s="44"/>
      <c r="M3" s="44"/>
      <c r="N3" s="44"/>
    </row>
    <row r="4" spans="2:14" s="43" customFormat="1" ht="24">
      <c r="B4" s="44"/>
      <c r="C4" s="123" t="s">
        <v>35</v>
      </c>
      <c r="D4" s="123"/>
      <c r="E4" s="123"/>
      <c r="F4" s="123"/>
      <c r="G4" s="123"/>
      <c r="H4" s="57"/>
      <c r="I4" s="57"/>
      <c r="J4" s="58"/>
      <c r="K4" s="44"/>
      <c r="L4" s="44"/>
      <c r="M4" s="44"/>
      <c r="N4" s="44"/>
    </row>
    <row r="5" spans="2:7" ht="12.75" customHeight="1">
      <c r="B5" s="76" t="s">
        <v>33</v>
      </c>
      <c r="C5" s="76"/>
      <c r="D5" s="76" t="s">
        <v>6</v>
      </c>
      <c r="E5" s="76" t="s">
        <v>5</v>
      </c>
      <c r="F5" s="76" t="s">
        <v>24</v>
      </c>
      <c r="G5" s="76" t="s">
        <v>34</v>
      </c>
    </row>
    <row r="6" spans="2:17" s="1" customFormat="1" ht="33.75" customHeight="1">
      <c r="B6" s="76"/>
      <c r="C6" s="76"/>
      <c r="D6" s="76"/>
      <c r="E6" s="76"/>
      <c r="F6" s="76"/>
      <c r="G6" s="76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s="1" customFormat="1" ht="21.75" customHeight="1">
      <c r="B7" s="10"/>
      <c r="C7" s="93" t="s">
        <v>28</v>
      </c>
      <c r="D7" s="94">
        <f>D8+D9+D12+D13+D14+D15+D16</f>
        <v>1168401</v>
      </c>
      <c r="E7" s="95"/>
      <c r="F7" s="94">
        <f>F8+F9+F12+F13+F14+F15+F16</f>
        <v>922557.01</v>
      </c>
      <c r="G7" s="95">
        <f>F7/D7*100</f>
        <v>78.95893704301862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4" s="2" customFormat="1" ht="22.5">
      <c r="A8" s="3"/>
      <c r="B8" s="26">
        <v>1</v>
      </c>
      <c r="C8" s="96" t="s">
        <v>36</v>
      </c>
      <c r="D8" s="97">
        <v>100001</v>
      </c>
      <c r="E8" s="98"/>
      <c r="F8" s="99">
        <v>59801</v>
      </c>
      <c r="G8" s="106">
        <f aca="true" t="shared" si="0" ref="G8:G16">F8/D8*100</f>
        <v>59.80040199598003</v>
      </c>
      <c r="H8" s="1"/>
      <c r="I8" s="1"/>
      <c r="J8" s="1"/>
      <c r="K8" s="1"/>
      <c r="L8" s="1"/>
      <c r="M8" s="1"/>
      <c r="N8" s="1"/>
    </row>
    <row r="9" spans="1:14" s="2" customFormat="1" ht="22.5">
      <c r="A9" s="3"/>
      <c r="B9" s="26">
        <v>2</v>
      </c>
      <c r="C9" s="96" t="s">
        <v>37</v>
      </c>
      <c r="D9" s="97">
        <v>178000</v>
      </c>
      <c r="E9" s="98"/>
      <c r="F9" s="99">
        <v>71600</v>
      </c>
      <c r="G9" s="106">
        <f t="shared" si="0"/>
        <v>40.2247191011236</v>
      </c>
      <c r="H9" s="1"/>
      <c r="I9" s="1"/>
      <c r="J9" s="1"/>
      <c r="K9" s="1"/>
      <c r="L9" s="1"/>
      <c r="M9" s="1"/>
      <c r="N9" s="1"/>
    </row>
    <row r="10" spans="1:14" s="2" customFormat="1" ht="22.5" hidden="1">
      <c r="A10" s="3"/>
      <c r="B10" s="26"/>
      <c r="C10" s="101" t="s">
        <v>27</v>
      </c>
      <c r="D10" s="102">
        <v>633367.31</v>
      </c>
      <c r="E10" s="103">
        <v>677</v>
      </c>
      <c r="F10" s="104">
        <f>F8+F9</f>
        <v>131401</v>
      </c>
      <c r="G10" s="106">
        <f t="shared" si="0"/>
        <v>20.746413325310392</v>
      </c>
      <c r="H10" s="1"/>
      <c r="I10" s="1"/>
      <c r="J10" s="1"/>
      <c r="K10" s="1"/>
      <c r="L10" s="1"/>
      <c r="M10" s="1"/>
      <c r="N10" s="1"/>
    </row>
    <row r="11" spans="1:14" s="2" customFormat="1" ht="22.5" hidden="1">
      <c r="A11" s="3"/>
      <c r="B11" s="26"/>
      <c r="C11" s="101" t="s">
        <v>26</v>
      </c>
      <c r="D11" s="102">
        <f>D7-D10</f>
        <v>535033.69</v>
      </c>
      <c r="E11" s="103"/>
      <c r="F11" s="104"/>
      <c r="G11" s="106">
        <f t="shared" si="0"/>
        <v>0</v>
      </c>
      <c r="H11" s="1"/>
      <c r="I11" s="1"/>
      <c r="J11" s="1"/>
      <c r="K11" s="1"/>
      <c r="L11" s="1"/>
      <c r="M11" s="1"/>
      <c r="N11" s="1"/>
    </row>
    <row r="12" spans="1:14" s="2" customFormat="1" ht="22.5">
      <c r="A12" s="3"/>
      <c r="B12" s="26">
        <v>3</v>
      </c>
      <c r="C12" s="96" t="s">
        <v>38</v>
      </c>
      <c r="D12" s="99">
        <v>250300</v>
      </c>
      <c r="E12" s="103"/>
      <c r="F12" s="99">
        <v>250300</v>
      </c>
      <c r="G12" s="106">
        <f t="shared" si="0"/>
        <v>100</v>
      </c>
      <c r="H12" s="1"/>
      <c r="I12" s="1"/>
      <c r="J12" s="1"/>
      <c r="K12" s="1"/>
      <c r="L12" s="1"/>
      <c r="M12" s="1"/>
      <c r="N12" s="1"/>
    </row>
    <row r="13" spans="1:14" s="2" customFormat="1" ht="22.5">
      <c r="A13" s="3"/>
      <c r="B13" s="26">
        <v>4</v>
      </c>
      <c r="C13" s="96" t="s">
        <v>39</v>
      </c>
      <c r="D13" s="99">
        <v>221300</v>
      </c>
      <c r="E13" s="103"/>
      <c r="F13" s="99">
        <v>214056.01</v>
      </c>
      <c r="G13" s="106">
        <f t="shared" si="0"/>
        <v>96.72661997288749</v>
      </c>
      <c r="H13" s="1"/>
      <c r="I13" s="1"/>
      <c r="J13" s="1"/>
      <c r="K13" s="1"/>
      <c r="L13" s="1"/>
      <c r="M13" s="1"/>
      <c r="N13" s="1"/>
    </row>
    <row r="14" spans="1:14" s="2" customFormat="1" ht="22.5">
      <c r="A14" s="3"/>
      <c r="B14" s="26">
        <v>5</v>
      </c>
      <c r="C14" s="96" t="s">
        <v>41</v>
      </c>
      <c r="D14" s="99">
        <v>180800</v>
      </c>
      <c r="E14" s="103"/>
      <c r="F14" s="99">
        <v>180800</v>
      </c>
      <c r="G14" s="106">
        <f t="shared" si="0"/>
        <v>100</v>
      </c>
      <c r="H14" s="1"/>
      <c r="I14" s="1"/>
      <c r="J14" s="1"/>
      <c r="K14" s="1"/>
      <c r="L14" s="1"/>
      <c r="M14" s="1"/>
      <c r="N14" s="1"/>
    </row>
    <row r="15" spans="1:14" s="2" customFormat="1" ht="22.5">
      <c r="A15" s="3"/>
      <c r="B15" s="26">
        <v>6</v>
      </c>
      <c r="C15" s="96" t="s">
        <v>40</v>
      </c>
      <c r="D15" s="99">
        <v>210000</v>
      </c>
      <c r="E15" s="103"/>
      <c r="F15" s="99">
        <v>146000</v>
      </c>
      <c r="G15" s="106">
        <f t="shared" si="0"/>
        <v>69.52380952380952</v>
      </c>
      <c r="H15" s="1"/>
      <c r="I15" s="1"/>
      <c r="J15" s="1"/>
      <c r="K15" s="1"/>
      <c r="L15" s="1"/>
      <c r="M15" s="1"/>
      <c r="N15" s="1"/>
    </row>
    <row r="16" spans="1:14" s="2" customFormat="1" ht="22.5">
      <c r="A16" s="3"/>
      <c r="B16" s="26">
        <v>7</v>
      </c>
      <c r="C16" s="96" t="s">
        <v>42</v>
      </c>
      <c r="D16" s="99">
        <v>28000</v>
      </c>
      <c r="E16" s="103"/>
      <c r="F16" s="113">
        <v>0</v>
      </c>
      <c r="G16" s="114">
        <f t="shared" si="0"/>
        <v>0</v>
      </c>
      <c r="H16" s="1"/>
      <c r="I16" s="1"/>
      <c r="J16" s="1"/>
      <c r="K16" s="1"/>
      <c r="L16" s="1"/>
      <c r="M16" s="1"/>
      <c r="N16" s="1"/>
    </row>
    <row r="17" spans="1:7" s="1" customFormat="1" ht="21.75">
      <c r="A17" s="3"/>
      <c r="B17" s="26"/>
      <c r="C17" s="84" t="s">
        <v>29</v>
      </c>
      <c r="D17" s="95">
        <f>SUM(D18:D29)+D82</f>
        <v>91792856</v>
      </c>
      <c r="E17" s="95">
        <f>SUM(E18:E29)+E82</f>
        <v>0</v>
      </c>
      <c r="F17" s="120">
        <f>SUM(F18:F29)+F82</f>
        <v>76824630.61</v>
      </c>
      <c r="G17" s="95">
        <f>F17/D17*100</f>
        <v>83.6934745880442</v>
      </c>
    </row>
    <row r="18" spans="1:7" s="1" customFormat="1" ht="22.5">
      <c r="A18" s="3"/>
      <c r="B18" s="26"/>
      <c r="C18" s="86" t="s">
        <v>90</v>
      </c>
      <c r="D18" s="106">
        <v>190000</v>
      </c>
      <c r="E18" s="98"/>
      <c r="F18" s="107">
        <f>182962.38-591.71</f>
        <v>182370.67</v>
      </c>
      <c r="G18" s="106">
        <f aca="true" t="shared" si="1" ref="G18:G82">F18/D18*100</f>
        <v>95.98456315789474</v>
      </c>
    </row>
    <row r="19" spans="1:7" s="1" customFormat="1" ht="68.25">
      <c r="A19" s="3"/>
      <c r="B19" s="26"/>
      <c r="C19" s="86" t="s">
        <v>91</v>
      </c>
      <c r="D19" s="106">
        <v>190000</v>
      </c>
      <c r="E19" s="98"/>
      <c r="F19" s="107">
        <v>91048.31</v>
      </c>
      <c r="G19" s="106">
        <f t="shared" si="1"/>
        <v>47.920163157894734</v>
      </c>
    </row>
    <row r="20" spans="1:7" s="1" customFormat="1" ht="45">
      <c r="A20" s="3"/>
      <c r="B20" s="26"/>
      <c r="C20" s="86" t="s">
        <v>92</v>
      </c>
      <c r="D20" s="106">
        <v>60000</v>
      </c>
      <c r="E20" s="98"/>
      <c r="F20" s="107">
        <v>46364.73</v>
      </c>
      <c r="G20" s="106">
        <f t="shared" si="1"/>
        <v>77.27455</v>
      </c>
    </row>
    <row r="21" spans="1:7" s="1" customFormat="1" ht="68.25">
      <c r="A21" s="3"/>
      <c r="B21" s="26"/>
      <c r="C21" s="87" t="s">
        <v>93</v>
      </c>
      <c r="D21" s="106">
        <v>98000</v>
      </c>
      <c r="E21" s="98"/>
      <c r="F21" s="106">
        <v>98000</v>
      </c>
      <c r="G21" s="106">
        <f t="shared" si="1"/>
        <v>100</v>
      </c>
    </row>
    <row r="22" spans="1:7" s="1" customFormat="1" ht="90.75">
      <c r="A22" s="3"/>
      <c r="B22" s="26"/>
      <c r="C22" s="86" t="s">
        <v>88</v>
      </c>
      <c r="D22" s="106">
        <v>49000</v>
      </c>
      <c r="E22" s="98"/>
      <c r="F22" s="107">
        <v>16460.08</v>
      </c>
      <c r="G22" s="106">
        <f t="shared" si="1"/>
        <v>33.592000000000006</v>
      </c>
    </row>
    <row r="23" spans="1:7" s="1" customFormat="1" ht="45">
      <c r="A23" s="3"/>
      <c r="B23" s="26"/>
      <c r="C23" s="86" t="s">
        <v>94</v>
      </c>
      <c r="D23" s="106">
        <v>100000</v>
      </c>
      <c r="E23" s="98"/>
      <c r="F23" s="106">
        <v>98000</v>
      </c>
      <c r="G23" s="106">
        <f t="shared" si="1"/>
        <v>98</v>
      </c>
    </row>
    <row r="24" spans="1:7" s="1" customFormat="1" ht="68.25">
      <c r="A24" s="3"/>
      <c r="B24" s="26"/>
      <c r="C24" s="86" t="s">
        <v>95</v>
      </c>
      <c r="D24" s="106">
        <v>100000</v>
      </c>
      <c r="E24" s="98"/>
      <c r="F24" s="107">
        <v>0</v>
      </c>
      <c r="G24" s="106">
        <f t="shared" si="1"/>
        <v>0</v>
      </c>
    </row>
    <row r="25" spans="1:7" s="1" customFormat="1" ht="68.25">
      <c r="A25" s="3"/>
      <c r="B25" s="26"/>
      <c r="C25" s="86" t="s">
        <v>96</v>
      </c>
      <c r="D25" s="106">
        <v>100000</v>
      </c>
      <c r="E25" s="98"/>
      <c r="F25" s="106">
        <v>98000</v>
      </c>
      <c r="G25" s="106">
        <f t="shared" si="1"/>
        <v>98</v>
      </c>
    </row>
    <row r="26" spans="1:7" s="1" customFormat="1" ht="90.75">
      <c r="A26" s="3"/>
      <c r="B26" s="26"/>
      <c r="C26" s="86" t="s">
        <v>97</v>
      </c>
      <c r="D26" s="106">
        <v>100000</v>
      </c>
      <c r="E26" s="98"/>
      <c r="F26" s="106">
        <v>98000</v>
      </c>
      <c r="G26" s="106">
        <f t="shared" si="1"/>
        <v>98</v>
      </c>
    </row>
    <row r="27" spans="1:7" s="1" customFormat="1" ht="45">
      <c r="A27" s="3"/>
      <c r="B27" s="26"/>
      <c r="C27" s="86" t="s">
        <v>98</v>
      </c>
      <c r="D27" s="106">
        <v>100000</v>
      </c>
      <c r="E27" s="98"/>
      <c r="F27" s="106">
        <v>98000</v>
      </c>
      <c r="G27" s="106">
        <f t="shared" si="1"/>
        <v>98</v>
      </c>
    </row>
    <row r="28" spans="1:7" s="1" customFormat="1" ht="68.25">
      <c r="A28" s="3"/>
      <c r="B28" s="26"/>
      <c r="C28" s="86" t="s">
        <v>99</v>
      </c>
      <c r="D28" s="106">
        <v>100000</v>
      </c>
      <c r="E28" s="98"/>
      <c r="F28" s="106">
        <v>98000</v>
      </c>
      <c r="G28" s="106">
        <f t="shared" si="1"/>
        <v>98</v>
      </c>
    </row>
    <row r="29" spans="1:7" s="1" customFormat="1" ht="22.5">
      <c r="A29" s="3"/>
      <c r="B29" s="26"/>
      <c r="C29" s="85" t="s">
        <v>119</v>
      </c>
      <c r="D29" s="95">
        <f>SUM(D30:D81)</f>
        <v>90491640</v>
      </c>
      <c r="E29" s="95">
        <f>SUM(E30:E81)</f>
        <v>0</v>
      </c>
      <c r="F29" s="120">
        <f>SUM(F30:F81)</f>
        <v>75851439.13</v>
      </c>
      <c r="G29" s="107">
        <f t="shared" si="1"/>
        <v>83.82148796286596</v>
      </c>
    </row>
    <row r="30" spans="1:7" s="1" customFormat="1" ht="22.5">
      <c r="A30" s="3"/>
      <c r="B30" s="26"/>
      <c r="C30" s="88" t="s">
        <v>43</v>
      </c>
      <c r="D30" s="106">
        <v>2235200</v>
      </c>
      <c r="E30" s="98"/>
      <c r="F30" s="115">
        <v>1753627.43</v>
      </c>
      <c r="G30" s="115">
        <f t="shared" si="1"/>
        <v>78.45505681818182</v>
      </c>
    </row>
    <row r="31" spans="1:7" s="1" customFormat="1" ht="22.5">
      <c r="A31" s="3"/>
      <c r="B31" s="26"/>
      <c r="C31" s="88" t="s">
        <v>44</v>
      </c>
      <c r="D31" s="106">
        <v>1223302</v>
      </c>
      <c r="E31" s="98"/>
      <c r="F31" s="115">
        <v>1223301.76</v>
      </c>
      <c r="G31" s="115">
        <f t="shared" si="1"/>
        <v>99.99998038096889</v>
      </c>
    </row>
    <row r="32" spans="1:7" s="1" customFormat="1" ht="45">
      <c r="A32" s="3"/>
      <c r="B32" s="26"/>
      <c r="C32" s="89" t="s">
        <v>45</v>
      </c>
      <c r="D32" s="106">
        <v>1227600</v>
      </c>
      <c r="E32" s="98"/>
      <c r="F32" s="115">
        <v>759170.48</v>
      </c>
      <c r="G32" s="115">
        <f t="shared" si="1"/>
        <v>61.84184424894102</v>
      </c>
    </row>
    <row r="33" spans="1:7" s="1" customFormat="1" ht="22.5">
      <c r="A33" s="3"/>
      <c r="B33" s="26"/>
      <c r="C33" s="88" t="s">
        <v>46</v>
      </c>
      <c r="D33" s="106">
        <v>1714100</v>
      </c>
      <c r="E33" s="98"/>
      <c r="F33" s="115">
        <v>1087480</v>
      </c>
      <c r="G33" s="115">
        <f t="shared" si="1"/>
        <v>63.4432063473543</v>
      </c>
    </row>
    <row r="34" spans="1:7" s="1" customFormat="1" ht="45">
      <c r="A34" s="3"/>
      <c r="B34" s="26"/>
      <c r="C34" s="90" t="s">
        <v>47</v>
      </c>
      <c r="D34" s="106">
        <v>1787666</v>
      </c>
      <c r="E34" s="98"/>
      <c r="F34" s="119">
        <v>1532168.7</v>
      </c>
      <c r="G34" s="115">
        <f t="shared" si="1"/>
        <v>85.70777203347829</v>
      </c>
    </row>
    <row r="35" spans="1:7" s="1" customFormat="1" ht="45">
      <c r="A35" s="3"/>
      <c r="B35" s="26"/>
      <c r="C35" s="89" t="s">
        <v>48</v>
      </c>
      <c r="D35" s="106">
        <v>968286</v>
      </c>
      <c r="E35" s="98"/>
      <c r="F35" s="115">
        <v>968285.68</v>
      </c>
      <c r="G35" s="116">
        <f t="shared" si="1"/>
        <v>99.99996695191298</v>
      </c>
    </row>
    <row r="36" spans="1:7" s="1" customFormat="1" ht="22.5">
      <c r="A36" s="3"/>
      <c r="B36" s="26"/>
      <c r="C36" s="88" t="s">
        <v>49</v>
      </c>
      <c r="D36" s="106">
        <v>4467684</v>
      </c>
      <c r="E36" s="98"/>
      <c r="F36" s="115">
        <v>3383113.58</v>
      </c>
      <c r="G36" s="115">
        <f t="shared" si="1"/>
        <v>75.72410179412869</v>
      </c>
    </row>
    <row r="37" spans="1:7" s="1" customFormat="1" ht="22.5">
      <c r="A37" s="3"/>
      <c r="B37" s="26"/>
      <c r="C37" s="88" t="s">
        <v>50</v>
      </c>
      <c r="D37" s="106">
        <v>55000</v>
      </c>
      <c r="E37" s="98"/>
      <c r="F37" s="116">
        <v>0</v>
      </c>
      <c r="G37" s="116">
        <f t="shared" si="1"/>
        <v>0</v>
      </c>
    </row>
    <row r="38" spans="1:7" s="1" customFormat="1" ht="22.5">
      <c r="A38" s="3"/>
      <c r="B38" s="26"/>
      <c r="C38" s="88" t="s">
        <v>51</v>
      </c>
      <c r="D38" s="106">
        <v>1330511</v>
      </c>
      <c r="E38" s="98"/>
      <c r="F38" s="115">
        <v>1165204.35</v>
      </c>
      <c r="G38" s="115">
        <f t="shared" si="1"/>
        <v>87.57570211745713</v>
      </c>
    </row>
    <row r="39" spans="1:7" s="1" customFormat="1" ht="22.5">
      <c r="A39" s="3"/>
      <c r="B39" s="26"/>
      <c r="C39" s="88" t="s">
        <v>52</v>
      </c>
      <c r="D39" s="106">
        <v>2650701</v>
      </c>
      <c r="E39" s="98"/>
      <c r="F39" s="115">
        <v>2475112.77</v>
      </c>
      <c r="G39" s="115">
        <f t="shared" si="1"/>
        <v>93.3757813499146</v>
      </c>
    </row>
    <row r="40" spans="1:7" s="1" customFormat="1" ht="22.5">
      <c r="A40" s="3"/>
      <c r="B40" s="26"/>
      <c r="C40" s="88" t="s">
        <v>36</v>
      </c>
      <c r="D40" s="106">
        <v>4291569</v>
      </c>
      <c r="E40" s="98"/>
      <c r="F40" s="115">
        <v>4077083.15</v>
      </c>
      <c r="G40" s="116">
        <f t="shared" si="1"/>
        <v>95.00215771900673</v>
      </c>
    </row>
    <row r="41" spans="1:7" s="1" customFormat="1" ht="22.5">
      <c r="A41" s="3"/>
      <c r="B41" s="26"/>
      <c r="C41" s="88" t="s">
        <v>53</v>
      </c>
      <c r="D41" s="106">
        <v>1111505</v>
      </c>
      <c r="E41" s="98"/>
      <c r="F41" s="115">
        <v>984221.26</v>
      </c>
      <c r="G41" s="115">
        <f t="shared" si="1"/>
        <v>88.54852294861472</v>
      </c>
    </row>
    <row r="42" spans="1:7" s="1" customFormat="1" ht="22.5">
      <c r="A42" s="3"/>
      <c r="B42" s="26"/>
      <c r="C42" s="88" t="s">
        <v>54</v>
      </c>
      <c r="D42" s="106">
        <v>3300338</v>
      </c>
      <c r="E42" s="98"/>
      <c r="F42" s="115">
        <v>2841006.48</v>
      </c>
      <c r="G42" s="115">
        <f t="shared" si="1"/>
        <v>86.08228854135545</v>
      </c>
    </row>
    <row r="43" spans="1:7" s="1" customFormat="1" ht="22.5">
      <c r="A43" s="3"/>
      <c r="B43" s="26"/>
      <c r="C43" s="88" t="s">
        <v>55</v>
      </c>
      <c r="D43" s="106">
        <v>1935800</v>
      </c>
      <c r="E43" s="98"/>
      <c r="F43" s="115">
        <v>1840984.64</v>
      </c>
      <c r="G43" s="115">
        <f t="shared" si="1"/>
        <v>95.10200640562041</v>
      </c>
    </row>
    <row r="44" spans="1:7" s="1" customFormat="1" ht="22.5">
      <c r="A44" s="3"/>
      <c r="B44" s="26"/>
      <c r="C44" s="88" t="s">
        <v>37</v>
      </c>
      <c r="D44" s="106">
        <v>1448400</v>
      </c>
      <c r="E44" s="98"/>
      <c r="F44" s="115">
        <v>1429109.12</v>
      </c>
      <c r="G44" s="115">
        <f t="shared" si="1"/>
        <v>98.66812482739576</v>
      </c>
    </row>
    <row r="45" spans="1:7" s="1" customFormat="1" ht="22.5">
      <c r="A45" s="3"/>
      <c r="B45" s="26"/>
      <c r="C45" s="88" t="s">
        <v>38</v>
      </c>
      <c r="D45" s="106">
        <v>3768595</v>
      </c>
      <c r="E45" s="98"/>
      <c r="F45" s="119">
        <v>3339314.2</v>
      </c>
      <c r="G45" s="115">
        <f t="shared" si="1"/>
        <v>88.60899619088812</v>
      </c>
    </row>
    <row r="46" spans="1:7" s="1" customFormat="1" ht="22.5">
      <c r="A46" s="3"/>
      <c r="B46" s="26"/>
      <c r="C46" s="88" t="s">
        <v>56</v>
      </c>
      <c r="D46" s="106">
        <v>2608950</v>
      </c>
      <c r="E46" s="98"/>
      <c r="F46" s="119">
        <v>2608949.5</v>
      </c>
      <c r="G46" s="116">
        <f t="shared" si="1"/>
        <v>99.9999808352019</v>
      </c>
    </row>
    <row r="47" spans="1:7" s="1" customFormat="1" ht="22.5">
      <c r="A47" s="3"/>
      <c r="B47" s="26"/>
      <c r="C47" s="88" t="s">
        <v>57</v>
      </c>
      <c r="D47" s="106">
        <v>1247643</v>
      </c>
      <c r="E47" s="98"/>
      <c r="F47" s="115">
        <v>1247642.41</v>
      </c>
      <c r="G47" s="116">
        <f t="shared" si="1"/>
        <v>99.99995271083154</v>
      </c>
    </row>
    <row r="48" spans="1:7" s="1" customFormat="1" ht="22.5">
      <c r="A48" s="3"/>
      <c r="B48" s="26"/>
      <c r="C48" s="88" t="s">
        <v>58</v>
      </c>
      <c r="D48" s="106">
        <v>3473268</v>
      </c>
      <c r="E48" s="98"/>
      <c r="F48" s="115">
        <v>3473267.16</v>
      </c>
      <c r="G48" s="116">
        <f t="shared" si="1"/>
        <v>99.99997581528406</v>
      </c>
    </row>
    <row r="49" spans="1:7" s="1" customFormat="1" ht="22.5">
      <c r="A49" s="3"/>
      <c r="B49" s="26"/>
      <c r="C49" s="90" t="s">
        <v>59</v>
      </c>
      <c r="D49" s="106">
        <v>5009103</v>
      </c>
      <c r="E49" s="98"/>
      <c r="F49" s="115">
        <v>5009102.65</v>
      </c>
      <c r="G49" s="116">
        <f t="shared" si="1"/>
        <v>99.99999301272105</v>
      </c>
    </row>
    <row r="50" spans="1:7" s="1" customFormat="1" ht="22.5">
      <c r="A50" s="3"/>
      <c r="B50" s="26"/>
      <c r="C50" s="88" t="s">
        <v>60</v>
      </c>
      <c r="D50" s="106">
        <v>1820810</v>
      </c>
      <c r="E50" s="98"/>
      <c r="F50" s="115">
        <v>1820809.13</v>
      </c>
      <c r="G50" s="116">
        <f t="shared" si="1"/>
        <v>99.99995221906734</v>
      </c>
    </row>
    <row r="51" spans="1:7" s="1" customFormat="1" ht="22.5">
      <c r="A51" s="3"/>
      <c r="B51" s="26"/>
      <c r="C51" s="88" t="s">
        <v>61</v>
      </c>
      <c r="D51" s="106">
        <v>1539801</v>
      </c>
      <c r="E51" s="98"/>
      <c r="F51" s="115">
        <v>1539800.11</v>
      </c>
      <c r="G51" s="116">
        <f t="shared" si="1"/>
        <v>99.9999422003233</v>
      </c>
    </row>
    <row r="52" spans="1:7" s="1" customFormat="1" ht="22.5">
      <c r="A52" s="3"/>
      <c r="B52" s="26"/>
      <c r="C52" s="88" t="s">
        <v>40</v>
      </c>
      <c r="D52" s="106">
        <v>17398200</v>
      </c>
      <c r="E52" s="98"/>
      <c r="F52" s="115">
        <v>13987758.03</v>
      </c>
      <c r="G52" s="119">
        <f t="shared" si="1"/>
        <v>80.39773097216954</v>
      </c>
    </row>
    <row r="53" spans="1:7" s="1" customFormat="1" ht="22.5">
      <c r="A53" s="3"/>
      <c r="B53" s="26"/>
      <c r="C53" s="88" t="s">
        <v>62</v>
      </c>
      <c r="D53" s="106">
        <v>1005176</v>
      </c>
      <c r="E53" s="98"/>
      <c r="F53" s="115">
        <v>966674.87</v>
      </c>
      <c r="G53" s="115">
        <f t="shared" si="1"/>
        <v>96.16971256774933</v>
      </c>
    </row>
    <row r="54" spans="1:7" s="1" customFormat="1" ht="22.5">
      <c r="A54" s="3"/>
      <c r="B54" s="26"/>
      <c r="C54" s="88" t="s">
        <v>63</v>
      </c>
      <c r="D54" s="106">
        <v>2560050</v>
      </c>
      <c r="E54" s="98"/>
      <c r="F54" s="115">
        <v>1795201.43</v>
      </c>
      <c r="G54" s="115">
        <f t="shared" si="1"/>
        <v>70.1236862561278</v>
      </c>
    </row>
    <row r="55" spans="1:7" s="1" customFormat="1" ht="22.5">
      <c r="A55" s="3"/>
      <c r="B55" s="26"/>
      <c r="C55" s="88" t="s">
        <v>64</v>
      </c>
      <c r="D55" s="106">
        <v>390481</v>
      </c>
      <c r="E55" s="98"/>
      <c r="F55" s="119">
        <v>390480.2</v>
      </c>
      <c r="G55" s="116">
        <f t="shared" si="1"/>
        <v>99.99979512447469</v>
      </c>
    </row>
    <row r="56" spans="1:7" s="1" customFormat="1" ht="22.5">
      <c r="A56" s="3"/>
      <c r="B56" s="26"/>
      <c r="C56" s="88" t="s">
        <v>65</v>
      </c>
      <c r="D56" s="106">
        <v>471889</v>
      </c>
      <c r="E56" s="98"/>
      <c r="F56" s="115">
        <v>471888.54</v>
      </c>
      <c r="G56" s="116">
        <f t="shared" si="1"/>
        <v>99.99990251944843</v>
      </c>
    </row>
    <row r="57" spans="1:7" s="1" customFormat="1" ht="22.5">
      <c r="A57" s="3"/>
      <c r="B57" s="26"/>
      <c r="C57" s="91" t="s">
        <v>66</v>
      </c>
      <c r="D57" s="106">
        <v>3000000</v>
      </c>
      <c r="E57" s="98"/>
      <c r="F57" s="115">
        <v>2649591.81</v>
      </c>
      <c r="G57" s="115">
        <f t="shared" si="1"/>
        <v>88.319727</v>
      </c>
    </row>
    <row r="58" spans="1:7" s="1" customFormat="1" ht="22.5">
      <c r="A58" s="3"/>
      <c r="B58" s="26"/>
      <c r="C58" s="91" t="s">
        <v>18</v>
      </c>
      <c r="D58" s="106">
        <v>551511</v>
      </c>
      <c r="E58" s="98"/>
      <c r="F58" s="115">
        <v>551510.12</v>
      </c>
      <c r="G58" s="116">
        <f t="shared" si="1"/>
        <v>99.99984043835934</v>
      </c>
    </row>
    <row r="59" spans="1:7" s="1" customFormat="1" ht="22.5">
      <c r="A59" s="3"/>
      <c r="B59" s="26"/>
      <c r="C59" s="91" t="s">
        <v>67</v>
      </c>
      <c r="D59" s="106">
        <v>199000</v>
      </c>
      <c r="E59" s="98"/>
      <c r="F59" s="116">
        <v>0</v>
      </c>
      <c r="G59" s="116">
        <f t="shared" si="1"/>
        <v>0</v>
      </c>
    </row>
    <row r="60" spans="1:7" s="1" customFormat="1" ht="22.5">
      <c r="A60" s="3"/>
      <c r="B60" s="26"/>
      <c r="C60" s="91" t="s">
        <v>68</v>
      </c>
      <c r="D60" s="106">
        <v>199000</v>
      </c>
      <c r="E60" s="98"/>
      <c r="F60" s="116">
        <v>0</v>
      </c>
      <c r="G60" s="116">
        <f t="shared" si="1"/>
        <v>0</v>
      </c>
    </row>
    <row r="61" spans="1:7" s="1" customFormat="1" ht="22.5">
      <c r="A61" s="3"/>
      <c r="B61" s="26"/>
      <c r="C61" s="91" t="s">
        <v>69</v>
      </c>
      <c r="D61" s="106">
        <v>80000</v>
      </c>
      <c r="E61" s="98"/>
      <c r="F61" s="116">
        <v>0</v>
      </c>
      <c r="G61" s="116">
        <f t="shared" si="1"/>
        <v>0</v>
      </c>
    </row>
    <row r="62" spans="1:7" s="1" customFormat="1" ht="22.5">
      <c r="A62" s="3"/>
      <c r="B62" s="26"/>
      <c r="C62" s="91" t="s">
        <v>70</v>
      </c>
      <c r="D62" s="106">
        <v>100000</v>
      </c>
      <c r="E62" s="98"/>
      <c r="F62" s="116">
        <v>0</v>
      </c>
      <c r="G62" s="116">
        <f t="shared" si="1"/>
        <v>0</v>
      </c>
    </row>
    <row r="63" spans="1:7" s="1" customFormat="1" ht="22.5">
      <c r="A63" s="3"/>
      <c r="B63" s="26"/>
      <c r="C63" s="91" t="s">
        <v>71</v>
      </c>
      <c r="D63" s="106">
        <v>199000</v>
      </c>
      <c r="E63" s="98"/>
      <c r="F63" s="116">
        <v>0</v>
      </c>
      <c r="G63" s="116">
        <f t="shared" si="1"/>
        <v>0</v>
      </c>
    </row>
    <row r="64" spans="1:7" s="1" customFormat="1" ht="22.5">
      <c r="A64" s="3"/>
      <c r="B64" s="26"/>
      <c r="C64" s="91" t="s">
        <v>72</v>
      </c>
      <c r="D64" s="106">
        <v>195000</v>
      </c>
      <c r="E64" s="98"/>
      <c r="F64" s="116">
        <v>0</v>
      </c>
      <c r="G64" s="116">
        <f t="shared" si="1"/>
        <v>0</v>
      </c>
    </row>
    <row r="65" spans="1:7" s="1" customFormat="1" ht="22.5">
      <c r="A65" s="3"/>
      <c r="B65" s="26"/>
      <c r="C65" s="91" t="s">
        <v>42</v>
      </c>
      <c r="D65" s="106">
        <v>2013744</v>
      </c>
      <c r="E65" s="98"/>
      <c r="F65" s="115">
        <v>1716256.19</v>
      </c>
      <c r="G65" s="115">
        <f t="shared" si="1"/>
        <v>85.2271286717676</v>
      </c>
    </row>
    <row r="66" spans="1:7" s="1" customFormat="1" ht="22.5">
      <c r="A66" s="3"/>
      <c r="B66" s="26"/>
      <c r="C66" s="91" t="s">
        <v>73</v>
      </c>
      <c r="D66" s="106">
        <v>400000</v>
      </c>
      <c r="E66" s="98"/>
      <c r="F66" s="115">
        <v>355247.84</v>
      </c>
      <c r="G66" s="115">
        <f t="shared" si="1"/>
        <v>88.81196</v>
      </c>
    </row>
    <row r="67" spans="1:7" s="1" customFormat="1" ht="22.5">
      <c r="A67" s="3"/>
      <c r="B67" s="26"/>
      <c r="C67" s="91" t="s">
        <v>74</v>
      </c>
      <c r="D67" s="106">
        <v>180000</v>
      </c>
      <c r="E67" s="98"/>
      <c r="F67" s="116">
        <v>0</v>
      </c>
      <c r="G67" s="116">
        <f t="shared" si="1"/>
        <v>0</v>
      </c>
    </row>
    <row r="68" spans="1:7" s="1" customFormat="1" ht="22.5">
      <c r="A68" s="3"/>
      <c r="B68" s="26"/>
      <c r="C68" s="91" t="s">
        <v>75</v>
      </c>
      <c r="D68" s="106">
        <v>20000</v>
      </c>
      <c r="E68" s="98"/>
      <c r="F68" s="116">
        <v>0</v>
      </c>
      <c r="G68" s="116">
        <f t="shared" si="1"/>
        <v>0</v>
      </c>
    </row>
    <row r="69" spans="1:7" s="1" customFormat="1" ht="22.5">
      <c r="A69" s="3"/>
      <c r="B69" s="26"/>
      <c r="C69" s="91" t="s">
        <v>89</v>
      </c>
      <c r="D69" s="106">
        <v>4500000</v>
      </c>
      <c r="E69" s="98"/>
      <c r="F69" s="115">
        <v>3825051.27</v>
      </c>
      <c r="G69" s="115">
        <f t="shared" si="1"/>
        <v>85.00113933333333</v>
      </c>
    </row>
    <row r="70" spans="1:7" s="1" customFormat="1" ht="22.5">
      <c r="A70" s="3"/>
      <c r="B70" s="26"/>
      <c r="C70" s="91" t="s">
        <v>76</v>
      </c>
      <c r="D70" s="106">
        <v>1525000</v>
      </c>
      <c r="E70" s="98"/>
      <c r="F70" s="115">
        <v>1045710.14</v>
      </c>
      <c r="G70" s="115">
        <f t="shared" si="1"/>
        <v>68.57115672131148</v>
      </c>
    </row>
    <row r="71" spans="1:7" s="1" customFormat="1" ht="22.5">
      <c r="A71" s="3"/>
      <c r="B71" s="26"/>
      <c r="C71" s="91" t="s">
        <v>77</v>
      </c>
      <c r="D71" s="106">
        <v>600000</v>
      </c>
      <c r="E71" s="98"/>
      <c r="F71" s="115">
        <v>521696.94</v>
      </c>
      <c r="G71" s="115">
        <f t="shared" si="1"/>
        <v>86.94949</v>
      </c>
    </row>
    <row r="72" spans="1:7" s="1" customFormat="1" ht="45">
      <c r="A72" s="3"/>
      <c r="B72" s="26"/>
      <c r="C72" s="92" t="s">
        <v>78</v>
      </c>
      <c r="D72" s="106">
        <v>198000</v>
      </c>
      <c r="E72" s="98"/>
      <c r="F72" s="115">
        <v>197967.61</v>
      </c>
      <c r="G72" s="115">
        <f t="shared" si="1"/>
        <v>99.98364141414142</v>
      </c>
    </row>
    <row r="73" spans="1:7" s="1" customFormat="1" ht="22.5">
      <c r="A73" s="3"/>
      <c r="B73" s="26"/>
      <c r="C73" s="91" t="s">
        <v>79</v>
      </c>
      <c r="D73" s="106">
        <v>1772172</v>
      </c>
      <c r="E73" s="98"/>
      <c r="F73" s="115">
        <v>1772171.49</v>
      </c>
      <c r="G73" s="116">
        <f t="shared" si="1"/>
        <v>99.999971221755</v>
      </c>
    </row>
    <row r="74" spans="1:7" s="1" customFormat="1" ht="22.5">
      <c r="A74" s="3"/>
      <c r="B74" s="26"/>
      <c r="C74" s="91" t="s">
        <v>80</v>
      </c>
      <c r="D74" s="106">
        <v>197431</v>
      </c>
      <c r="E74" s="98"/>
      <c r="F74" s="115">
        <v>197430.65</v>
      </c>
      <c r="G74" s="116">
        <f t="shared" si="1"/>
        <v>99.99982272287534</v>
      </c>
    </row>
    <row r="75" spans="1:7" s="1" customFormat="1" ht="22.5">
      <c r="A75" s="3"/>
      <c r="B75" s="26"/>
      <c r="C75" s="91" t="s">
        <v>81</v>
      </c>
      <c r="D75" s="106">
        <v>100000</v>
      </c>
      <c r="E75" s="98"/>
      <c r="F75" s="119">
        <f>81072.94-1030.64</f>
        <v>80042.3</v>
      </c>
      <c r="G75" s="115">
        <f t="shared" si="1"/>
        <v>80.0423</v>
      </c>
    </row>
    <row r="76" spans="1:7" s="1" customFormat="1" ht="45">
      <c r="A76" s="3"/>
      <c r="B76" s="26"/>
      <c r="C76" s="92" t="s">
        <v>82</v>
      </c>
      <c r="D76" s="106">
        <v>100000</v>
      </c>
      <c r="E76" s="98"/>
      <c r="F76" s="116">
        <v>0</v>
      </c>
      <c r="G76" s="116">
        <f t="shared" si="1"/>
        <v>0</v>
      </c>
    </row>
    <row r="77" spans="1:7" s="1" customFormat="1" ht="45">
      <c r="A77" s="3"/>
      <c r="B77" s="26"/>
      <c r="C77" s="92" t="s">
        <v>83</v>
      </c>
      <c r="D77" s="106">
        <v>140000</v>
      </c>
      <c r="E77" s="98"/>
      <c r="F77" s="116">
        <v>0</v>
      </c>
      <c r="G77" s="116">
        <f t="shared" si="1"/>
        <v>0</v>
      </c>
    </row>
    <row r="78" spans="1:7" s="1" customFormat="1" ht="22.5">
      <c r="A78" s="3"/>
      <c r="B78" s="26"/>
      <c r="C78" s="91" t="s">
        <v>84</v>
      </c>
      <c r="D78" s="106">
        <v>398000</v>
      </c>
      <c r="E78" s="98"/>
      <c r="F78" s="115">
        <v>157820.8</v>
      </c>
      <c r="G78" s="115">
        <f t="shared" si="1"/>
        <v>39.65346733668341</v>
      </c>
    </row>
    <row r="79" spans="1:7" s="1" customFormat="1" ht="45">
      <c r="A79" s="3"/>
      <c r="B79" s="26"/>
      <c r="C79" s="92" t="s">
        <v>85</v>
      </c>
      <c r="D79" s="106">
        <v>542154</v>
      </c>
      <c r="E79" s="98"/>
      <c r="F79" s="115">
        <v>542153.17</v>
      </c>
      <c r="G79" s="116">
        <f t="shared" si="1"/>
        <v>99.9998469069674</v>
      </c>
    </row>
    <row r="80" spans="1:7" s="1" customFormat="1" ht="45">
      <c r="A80" s="3"/>
      <c r="B80" s="26"/>
      <c r="C80" s="92" t="s">
        <v>86</v>
      </c>
      <c r="D80" s="106">
        <v>2190000</v>
      </c>
      <c r="E80" s="98"/>
      <c r="F80" s="116">
        <v>21899</v>
      </c>
      <c r="G80" s="115">
        <f t="shared" si="1"/>
        <v>0.9999543378995434</v>
      </c>
    </row>
    <row r="81" spans="1:7" s="1" customFormat="1" ht="55.5" customHeight="1">
      <c r="A81" s="3"/>
      <c r="B81" s="26"/>
      <c r="C81" s="92" t="s">
        <v>87</v>
      </c>
      <c r="D81" s="106">
        <v>50000</v>
      </c>
      <c r="E81" s="98"/>
      <c r="F81" s="115">
        <v>46132.17</v>
      </c>
      <c r="G81" s="115">
        <f t="shared" si="1"/>
        <v>92.26434</v>
      </c>
    </row>
    <row r="82" spans="1:7" s="1" customFormat="1" ht="22.5">
      <c r="A82" s="3"/>
      <c r="B82" s="26"/>
      <c r="C82" s="85" t="s">
        <v>118</v>
      </c>
      <c r="D82" s="117">
        <f>SUM(D83:D101)</f>
        <v>114216</v>
      </c>
      <c r="E82" s="117">
        <f>SUM(E83:E101)</f>
        <v>0</v>
      </c>
      <c r="F82" s="105">
        <f>SUM(F83:F101)</f>
        <v>48947.69</v>
      </c>
      <c r="G82" s="118">
        <f t="shared" si="1"/>
        <v>42.85537052602088</v>
      </c>
    </row>
    <row r="83" spans="1:7" s="1" customFormat="1" ht="45">
      <c r="A83" s="3"/>
      <c r="B83" s="26"/>
      <c r="C83" s="92" t="s">
        <v>100</v>
      </c>
      <c r="D83" s="106">
        <v>3000</v>
      </c>
      <c r="E83" s="98"/>
      <c r="F83" s="116">
        <v>0</v>
      </c>
      <c r="G83" s="116">
        <f aca="true" t="shared" si="2" ref="G83:G101">F83/D83*100</f>
        <v>0</v>
      </c>
    </row>
    <row r="84" spans="1:7" s="1" customFormat="1" ht="45">
      <c r="A84" s="3"/>
      <c r="B84" s="26"/>
      <c r="C84" s="92" t="s">
        <v>101</v>
      </c>
      <c r="D84" s="106">
        <v>7000</v>
      </c>
      <c r="E84" s="98"/>
      <c r="F84" s="115">
        <v>4623.01</v>
      </c>
      <c r="G84" s="115">
        <f t="shared" si="2"/>
        <v>66.043</v>
      </c>
    </row>
    <row r="85" spans="1:7" s="1" customFormat="1" ht="45">
      <c r="A85" s="3"/>
      <c r="B85" s="26"/>
      <c r="C85" s="92" t="s">
        <v>102</v>
      </c>
      <c r="D85" s="106">
        <v>15000</v>
      </c>
      <c r="E85" s="98"/>
      <c r="F85" s="115">
        <v>7084.28</v>
      </c>
      <c r="G85" s="115">
        <f t="shared" si="2"/>
        <v>47.22853333333333</v>
      </c>
    </row>
    <row r="86" spans="1:7" s="1" customFormat="1" ht="22.5">
      <c r="A86" s="3"/>
      <c r="B86" s="26"/>
      <c r="C86" s="92" t="s">
        <v>103</v>
      </c>
      <c r="D86" s="106">
        <v>15000</v>
      </c>
      <c r="E86" s="98"/>
      <c r="F86" s="115">
        <v>7227.81</v>
      </c>
      <c r="G86" s="115">
        <f t="shared" si="2"/>
        <v>48.1854</v>
      </c>
    </row>
    <row r="87" spans="1:7" s="1" customFormat="1" ht="22.5">
      <c r="A87" s="3"/>
      <c r="B87" s="26"/>
      <c r="C87" s="92" t="s">
        <v>104</v>
      </c>
      <c r="D87" s="106">
        <v>3500</v>
      </c>
      <c r="E87" s="98"/>
      <c r="F87" s="116">
        <v>0</v>
      </c>
      <c r="G87" s="116">
        <f t="shared" si="2"/>
        <v>0</v>
      </c>
    </row>
    <row r="88" spans="1:7" s="1" customFormat="1" ht="45">
      <c r="A88" s="3"/>
      <c r="B88" s="26"/>
      <c r="C88" s="92" t="s">
        <v>105</v>
      </c>
      <c r="D88" s="106">
        <v>6000</v>
      </c>
      <c r="E88" s="98"/>
      <c r="F88" s="115">
        <v>2576.94</v>
      </c>
      <c r="G88" s="115">
        <f t="shared" si="2"/>
        <v>42.949</v>
      </c>
    </row>
    <row r="89" spans="1:7" s="1" customFormat="1" ht="45">
      <c r="A89" s="3"/>
      <c r="B89" s="26"/>
      <c r="C89" s="92" t="s">
        <v>106</v>
      </c>
      <c r="D89" s="106">
        <v>3000</v>
      </c>
      <c r="E89" s="98"/>
      <c r="F89" s="115">
        <v>1030.64</v>
      </c>
      <c r="G89" s="115">
        <f t="shared" si="2"/>
        <v>34.354666666666674</v>
      </c>
    </row>
    <row r="90" spans="1:7" s="1" customFormat="1" ht="45">
      <c r="A90" s="3"/>
      <c r="B90" s="26"/>
      <c r="C90" s="92" t="s">
        <v>107</v>
      </c>
      <c r="D90" s="106">
        <v>3500</v>
      </c>
      <c r="E90" s="98"/>
      <c r="F90" s="116">
        <v>0</v>
      </c>
      <c r="G90" s="116">
        <f t="shared" si="2"/>
        <v>0</v>
      </c>
    </row>
    <row r="91" spans="1:7" s="1" customFormat="1" ht="22.5">
      <c r="A91" s="3"/>
      <c r="B91" s="26"/>
      <c r="C91" s="92" t="s">
        <v>108</v>
      </c>
      <c r="D91" s="106">
        <v>2000</v>
      </c>
      <c r="E91" s="98"/>
      <c r="F91" s="116">
        <v>0</v>
      </c>
      <c r="G91" s="116">
        <f t="shared" si="2"/>
        <v>0</v>
      </c>
    </row>
    <row r="92" spans="1:7" s="1" customFormat="1" ht="45">
      <c r="A92" s="3"/>
      <c r="B92" s="26"/>
      <c r="C92" s="92" t="s">
        <v>109</v>
      </c>
      <c r="D92" s="106">
        <v>2500</v>
      </c>
      <c r="E92" s="98"/>
      <c r="F92" s="116">
        <v>0</v>
      </c>
      <c r="G92" s="116">
        <f t="shared" si="2"/>
        <v>0</v>
      </c>
    </row>
    <row r="93" spans="1:7" s="1" customFormat="1" ht="45">
      <c r="A93" s="3"/>
      <c r="B93" s="26"/>
      <c r="C93" s="92" t="s">
        <v>110</v>
      </c>
      <c r="D93" s="106">
        <v>3000</v>
      </c>
      <c r="E93" s="98"/>
      <c r="F93" s="116">
        <v>0</v>
      </c>
      <c r="G93" s="116">
        <f t="shared" si="2"/>
        <v>0</v>
      </c>
    </row>
    <row r="94" spans="1:7" s="1" customFormat="1" ht="45">
      <c r="A94" s="3"/>
      <c r="B94" s="26"/>
      <c r="C94" s="92" t="s">
        <v>111</v>
      </c>
      <c r="D94" s="106">
        <v>26716</v>
      </c>
      <c r="E94" s="98"/>
      <c r="F94" s="115">
        <v>23298.61</v>
      </c>
      <c r="G94" s="115">
        <f t="shared" si="2"/>
        <v>87.20845186405151</v>
      </c>
    </row>
    <row r="95" spans="1:7" s="1" customFormat="1" ht="68.25">
      <c r="A95" s="3"/>
      <c r="B95" s="26"/>
      <c r="C95" s="92" t="s">
        <v>112</v>
      </c>
      <c r="D95" s="106">
        <v>1500</v>
      </c>
      <c r="E95" s="98"/>
      <c r="F95" s="115">
        <v>591.71</v>
      </c>
      <c r="G95" s="115">
        <f t="shared" si="2"/>
        <v>39.44733333333333</v>
      </c>
    </row>
    <row r="96" spans="1:7" s="1" customFormat="1" ht="22.5">
      <c r="A96" s="3"/>
      <c r="B96" s="26"/>
      <c r="C96" s="92" t="s">
        <v>113</v>
      </c>
      <c r="D96" s="106">
        <v>3500</v>
      </c>
      <c r="E96" s="98"/>
      <c r="F96" s="116">
        <v>0</v>
      </c>
      <c r="G96" s="116">
        <f t="shared" si="2"/>
        <v>0</v>
      </c>
    </row>
    <row r="97" spans="1:7" s="1" customFormat="1" ht="22.5">
      <c r="A97" s="3"/>
      <c r="B97" s="26"/>
      <c r="C97" s="92" t="s">
        <v>114</v>
      </c>
      <c r="D97" s="106">
        <v>3500</v>
      </c>
      <c r="E97" s="98"/>
      <c r="F97" s="116">
        <v>0</v>
      </c>
      <c r="G97" s="116">
        <f t="shared" si="2"/>
        <v>0</v>
      </c>
    </row>
    <row r="98" spans="1:7" s="1" customFormat="1" ht="22.5">
      <c r="A98" s="3"/>
      <c r="B98" s="26"/>
      <c r="C98" s="92" t="s">
        <v>115</v>
      </c>
      <c r="D98" s="106">
        <v>8000</v>
      </c>
      <c r="E98" s="98"/>
      <c r="F98" s="116">
        <v>0</v>
      </c>
      <c r="G98" s="116">
        <f t="shared" si="2"/>
        <v>0</v>
      </c>
    </row>
    <row r="99" spans="1:7" s="1" customFormat="1" ht="22.5">
      <c r="A99" s="3"/>
      <c r="B99" s="26"/>
      <c r="C99" s="92" t="s">
        <v>116</v>
      </c>
      <c r="D99" s="106">
        <v>3000</v>
      </c>
      <c r="E99" s="98"/>
      <c r="F99" s="116">
        <v>0</v>
      </c>
      <c r="G99" s="116">
        <f t="shared" si="2"/>
        <v>0</v>
      </c>
    </row>
    <row r="100" spans="1:7" s="1" customFormat="1" ht="45">
      <c r="A100" s="3"/>
      <c r="B100" s="26"/>
      <c r="C100" s="92" t="s">
        <v>117</v>
      </c>
      <c r="D100" s="106">
        <v>1000</v>
      </c>
      <c r="E100" s="98"/>
      <c r="F100" s="116">
        <v>0</v>
      </c>
      <c r="G100" s="116">
        <f t="shared" si="2"/>
        <v>0</v>
      </c>
    </row>
    <row r="101" spans="1:7" s="1" customFormat="1" ht="45">
      <c r="A101" s="3"/>
      <c r="B101" s="26"/>
      <c r="C101" s="92" t="s">
        <v>78</v>
      </c>
      <c r="D101" s="106">
        <v>3500</v>
      </c>
      <c r="E101" s="98"/>
      <c r="F101" s="115">
        <v>2514.69</v>
      </c>
      <c r="G101" s="115">
        <f t="shared" si="2"/>
        <v>71.84828571428572</v>
      </c>
    </row>
    <row r="102" spans="1:14" s="2" customFormat="1" ht="22.5" hidden="1">
      <c r="A102" s="9"/>
      <c r="B102" s="26"/>
      <c r="C102" s="108" t="s">
        <v>26</v>
      </c>
      <c r="D102" s="109" t="e">
        <f>D17-#REF!</f>
        <v>#REF!</v>
      </c>
      <c r="E102" s="110"/>
      <c r="F102" s="111"/>
      <c r="G102" s="100"/>
      <c r="H102" s="1"/>
      <c r="I102" s="1"/>
      <c r="J102" s="1"/>
      <c r="K102" s="1"/>
      <c r="L102" s="1"/>
      <c r="M102" s="1"/>
      <c r="N102" s="1"/>
    </row>
    <row r="103" spans="2:7" s="4" customFormat="1" ht="34.5" customHeight="1">
      <c r="B103" s="52"/>
      <c r="C103" s="53" t="s">
        <v>31</v>
      </c>
      <c r="D103" s="67">
        <f>D7+D17</f>
        <v>92961257</v>
      </c>
      <c r="E103" s="67">
        <f>E7+E17</f>
        <v>0</v>
      </c>
      <c r="F103" s="121">
        <f>F7+F17</f>
        <v>77747187.62</v>
      </c>
      <c r="G103" s="122">
        <f>F103/D103*100</f>
        <v>83.63396766461538</v>
      </c>
    </row>
    <row r="104" spans="2:7" s="4" customFormat="1" ht="21" customHeight="1">
      <c r="B104" s="27"/>
      <c r="C104" s="47"/>
      <c r="D104" s="48"/>
      <c r="E104" s="49"/>
      <c r="F104" s="30"/>
      <c r="G104" s="7"/>
    </row>
    <row r="105" spans="2:8" s="4" customFormat="1" ht="22.5" customHeight="1">
      <c r="B105" s="27"/>
      <c r="C105" s="47"/>
      <c r="D105" s="48"/>
      <c r="E105" s="49"/>
      <c r="F105" s="30"/>
      <c r="H105" s="7"/>
    </row>
    <row r="106" spans="2:8" s="4" customFormat="1" ht="27" customHeight="1">
      <c r="B106" s="27"/>
      <c r="C106" s="70"/>
      <c r="D106" s="72"/>
      <c r="E106" s="69"/>
      <c r="F106" s="68"/>
      <c r="H106" s="7"/>
    </row>
    <row r="107" spans="2:8" s="4" customFormat="1" ht="27.75" customHeight="1">
      <c r="B107" s="27"/>
      <c r="C107" s="70"/>
      <c r="D107" s="72"/>
      <c r="E107" s="69"/>
      <c r="F107" s="30"/>
      <c r="H107" s="7"/>
    </row>
    <row r="108" spans="2:6" s="4" customFormat="1" ht="24.75" customHeight="1">
      <c r="B108" s="27"/>
      <c r="C108" s="70"/>
      <c r="D108" s="72"/>
      <c r="E108" s="69"/>
      <c r="F108" s="30"/>
    </row>
    <row r="109" spans="2:6" s="4" customFormat="1" ht="29.25" customHeight="1">
      <c r="B109" s="27"/>
      <c r="C109" s="70"/>
      <c r="D109" s="71"/>
      <c r="E109" s="69"/>
      <c r="F109" s="30"/>
    </row>
    <row r="110" spans="2:6" s="4" customFormat="1" ht="31.5" customHeight="1">
      <c r="B110" s="27"/>
      <c r="C110" s="70"/>
      <c r="D110" s="71"/>
      <c r="E110" s="69"/>
      <c r="F110" s="30"/>
    </row>
    <row r="111" spans="2:6" s="4" customFormat="1" ht="28.5" customHeight="1">
      <c r="B111" s="27"/>
      <c r="C111" s="70"/>
      <c r="D111" s="71"/>
      <c r="E111" s="69"/>
      <c r="F111" s="30"/>
    </row>
    <row r="112" spans="2:6" s="4" customFormat="1" ht="15.75" customHeight="1">
      <c r="B112" s="27"/>
      <c r="C112" s="70"/>
      <c r="D112" s="71"/>
      <c r="E112" s="69"/>
      <c r="F112" s="30"/>
    </row>
    <row r="113" spans="2:6" s="4" customFormat="1" ht="23.25" customHeight="1">
      <c r="B113" s="27"/>
      <c r="C113" s="70"/>
      <c r="D113" s="71"/>
      <c r="E113" s="69"/>
      <c r="F113" s="30"/>
    </row>
    <row r="114" spans="2:7" s="4" customFormat="1" ht="26.25" customHeight="1">
      <c r="B114" s="27"/>
      <c r="C114" s="70"/>
      <c r="D114" s="71"/>
      <c r="E114" s="69"/>
      <c r="F114" s="30"/>
      <c r="G114" s="7"/>
    </row>
    <row r="115" spans="2:7" s="4" customFormat="1" ht="31.5" customHeight="1">
      <c r="B115" s="27"/>
      <c r="C115" s="70"/>
      <c r="D115" s="71"/>
      <c r="E115" s="69"/>
      <c r="F115" s="30"/>
      <c r="G115" s="7"/>
    </row>
    <row r="116" spans="2:7" s="4" customFormat="1" ht="21">
      <c r="B116" s="27"/>
      <c r="C116" s="70"/>
      <c r="D116" s="71"/>
      <c r="E116" s="69"/>
      <c r="F116" s="30"/>
      <c r="G116" s="7"/>
    </row>
    <row r="117" spans="2:6" s="4" customFormat="1" ht="27" customHeight="1">
      <c r="B117" s="27"/>
      <c r="C117" s="70"/>
      <c r="D117" s="71"/>
      <c r="E117" s="69"/>
      <c r="F117" s="30"/>
    </row>
    <row r="118" spans="2:8" s="4" customFormat="1" ht="21">
      <c r="B118" s="27"/>
      <c r="C118" s="32"/>
      <c r="D118" s="31"/>
      <c r="E118" s="29"/>
      <c r="F118" s="30"/>
      <c r="H118" s="8"/>
    </row>
    <row r="119" spans="2:8" s="4" customFormat="1" ht="21">
      <c r="B119" s="27"/>
      <c r="C119" s="32"/>
      <c r="D119" s="31"/>
      <c r="E119" s="29"/>
      <c r="F119" s="30"/>
      <c r="H119" s="8"/>
    </row>
    <row r="120" spans="2:8" s="4" customFormat="1" ht="21">
      <c r="B120" s="27"/>
      <c r="C120" s="28"/>
      <c r="D120" s="31"/>
      <c r="E120" s="29"/>
      <c r="F120" s="30"/>
      <c r="H120" s="8"/>
    </row>
    <row r="121" spans="2:8" s="4" customFormat="1" ht="21">
      <c r="B121" s="27"/>
      <c r="C121" s="28"/>
      <c r="D121" s="31"/>
      <c r="E121" s="29"/>
      <c r="F121" s="30"/>
      <c r="H121" s="8"/>
    </row>
    <row r="122" spans="2:8" s="4" customFormat="1" ht="21">
      <c r="B122" s="27"/>
      <c r="C122" s="28"/>
      <c r="D122" s="31"/>
      <c r="E122" s="29"/>
      <c r="F122" s="30"/>
      <c r="H122" s="8"/>
    </row>
    <row r="123" spans="2:8" s="4" customFormat="1" ht="21">
      <c r="B123" s="27"/>
      <c r="C123" s="70"/>
      <c r="D123" s="71"/>
      <c r="E123" s="69"/>
      <c r="F123" s="30"/>
      <c r="H123" s="8"/>
    </row>
    <row r="124" spans="2:8" s="4" customFormat="1" ht="21">
      <c r="B124" s="27"/>
      <c r="C124" s="70"/>
      <c r="D124" s="71"/>
      <c r="E124" s="69"/>
      <c r="F124" s="30"/>
      <c r="H124" s="8"/>
    </row>
    <row r="125" spans="2:8" s="4" customFormat="1" ht="21">
      <c r="B125" s="27"/>
      <c r="C125" s="70"/>
      <c r="D125" s="71"/>
      <c r="E125" s="69"/>
      <c r="F125" s="30"/>
      <c r="H125" s="8"/>
    </row>
    <row r="126" spans="2:8" s="4" customFormat="1" ht="18" customHeight="1">
      <c r="B126" s="27"/>
      <c r="C126" s="70"/>
      <c r="D126" s="71"/>
      <c r="E126" s="69"/>
      <c r="F126" s="30"/>
      <c r="H126" s="8"/>
    </row>
    <row r="127" spans="2:8" s="4" customFormat="1" ht="21">
      <c r="B127" s="27"/>
      <c r="C127" s="28"/>
      <c r="D127" s="31"/>
      <c r="E127" s="29"/>
      <c r="F127" s="30"/>
      <c r="H127" s="8"/>
    </row>
    <row r="128" spans="2:8" s="4" customFormat="1" ht="21">
      <c r="B128" s="27"/>
      <c r="C128" s="70"/>
      <c r="D128" s="71"/>
      <c r="E128" s="69"/>
      <c r="F128" s="30"/>
      <c r="H128" s="8"/>
    </row>
    <row r="129" spans="2:8" s="4" customFormat="1" ht="21">
      <c r="B129" s="27"/>
      <c r="C129" s="70"/>
      <c r="D129" s="71"/>
      <c r="E129" s="69"/>
      <c r="F129" s="30"/>
      <c r="H129" s="8"/>
    </row>
    <row r="130" spans="2:8" s="4" customFormat="1" ht="21">
      <c r="B130" s="27"/>
      <c r="C130" s="70"/>
      <c r="D130" s="71"/>
      <c r="E130" s="69"/>
      <c r="F130" s="30"/>
      <c r="H130" s="8"/>
    </row>
    <row r="131" spans="2:8" s="4" customFormat="1" ht="14.25" customHeight="1">
      <c r="B131" s="27"/>
      <c r="C131" s="70"/>
      <c r="D131" s="71"/>
      <c r="E131" s="69"/>
      <c r="F131" s="30"/>
      <c r="H131" s="8"/>
    </row>
    <row r="132" spans="2:8" s="4" customFormat="1" ht="21">
      <c r="B132" s="27"/>
      <c r="C132" s="70"/>
      <c r="D132" s="71"/>
      <c r="E132" s="69"/>
      <c r="F132" s="30"/>
      <c r="H132" s="8"/>
    </row>
    <row r="133" spans="2:8" s="4" customFormat="1" ht="21">
      <c r="B133" s="27"/>
      <c r="C133" s="70"/>
      <c r="D133" s="71"/>
      <c r="E133" s="69"/>
      <c r="F133" s="30"/>
      <c r="H133" s="8"/>
    </row>
    <row r="134" spans="2:8" s="4" customFormat="1" ht="21">
      <c r="B134" s="27"/>
      <c r="C134" s="70"/>
      <c r="D134" s="71"/>
      <c r="E134" s="69"/>
      <c r="F134" s="30"/>
      <c r="H134" s="8"/>
    </row>
    <row r="135" spans="2:8" s="4" customFormat="1" ht="18.75" customHeight="1">
      <c r="B135" s="27"/>
      <c r="C135" s="70"/>
      <c r="D135" s="71"/>
      <c r="E135" s="69"/>
      <c r="F135" s="30"/>
      <c r="H135" s="8"/>
    </row>
    <row r="136" spans="2:8" s="4" customFormat="1" ht="20.25" customHeight="1">
      <c r="B136" s="27"/>
      <c r="C136" s="70"/>
      <c r="D136" s="71"/>
      <c r="E136" s="69"/>
      <c r="F136" s="30"/>
      <c r="H136" s="8"/>
    </row>
    <row r="137" spans="2:8" s="4" customFormat="1" ht="20.25" customHeight="1">
      <c r="B137" s="27"/>
      <c r="C137" s="70"/>
      <c r="D137" s="71"/>
      <c r="E137" s="69"/>
      <c r="F137" s="30"/>
      <c r="H137" s="8"/>
    </row>
    <row r="138" spans="2:8" s="4" customFormat="1" ht="30.75" customHeight="1">
      <c r="B138" s="27"/>
      <c r="C138" s="70"/>
      <c r="D138" s="71"/>
      <c r="E138" s="69"/>
      <c r="F138" s="30"/>
      <c r="H138" s="8"/>
    </row>
    <row r="139" spans="2:8" s="4" customFormat="1" ht="21">
      <c r="B139" s="27"/>
      <c r="C139" s="28"/>
      <c r="D139" s="31"/>
      <c r="E139" s="29"/>
      <c r="F139" s="30"/>
      <c r="H139" s="8"/>
    </row>
    <row r="140" spans="2:8" s="4" customFormat="1" ht="21">
      <c r="B140" s="27"/>
      <c r="C140" s="28"/>
      <c r="D140" s="31"/>
      <c r="E140" s="29"/>
      <c r="F140" s="30"/>
      <c r="H140" s="8"/>
    </row>
    <row r="141" spans="2:8" s="4" customFormat="1" ht="21">
      <c r="B141" s="27"/>
      <c r="C141" s="28"/>
      <c r="D141" s="31"/>
      <c r="E141" s="29"/>
      <c r="F141" s="30"/>
      <c r="H141" s="8"/>
    </row>
    <row r="142" spans="2:8" s="4" customFormat="1" ht="21">
      <c r="B142" s="27"/>
      <c r="C142" s="28"/>
      <c r="D142" s="31"/>
      <c r="E142" s="29"/>
      <c r="F142" s="30"/>
      <c r="H142" s="8"/>
    </row>
    <row r="143" spans="2:8" s="4" customFormat="1" ht="21">
      <c r="B143" s="27"/>
      <c r="C143" s="28"/>
      <c r="D143" s="31"/>
      <c r="E143" s="29"/>
      <c r="F143" s="30"/>
      <c r="H143" s="8"/>
    </row>
    <row r="144" spans="2:8" s="4" customFormat="1" ht="21">
      <c r="B144" s="27"/>
      <c r="C144" s="28"/>
      <c r="D144" s="31"/>
      <c r="E144" s="29"/>
      <c r="F144" s="30"/>
      <c r="H144" s="8"/>
    </row>
    <row r="145" spans="2:8" s="4" customFormat="1" ht="21">
      <c r="B145" s="27"/>
      <c r="C145" s="28"/>
      <c r="D145" s="31"/>
      <c r="E145" s="29"/>
      <c r="F145" s="30"/>
      <c r="H145" s="8"/>
    </row>
    <row r="146" spans="2:8" s="4" customFormat="1" ht="21">
      <c r="B146" s="27"/>
      <c r="C146" s="28"/>
      <c r="D146" s="31"/>
      <c r="E146" s="29"/>
      <c r="F146" s="30"/>
      <c r="H146" s="8"/>
    </row>
    <row r="147" spans="2:8" s="4" customFormat="1" ht="21">
      <c r="B147" s="27"/>
      <c r="C147" s="28"/>
      <c r="D147" s="31"/>
      <c r="E147" s="29"/>
      <c r="F147" s="30"/>
      <c r="H147" s="8"/>
    </row>
    <row r="148" spans="2:8" s="4" customFormat="1" ht="21">
      <c r="B148" s="27"/>
      <c r="C148" s="28"/>
      <c r="D148" s="31"/>
      <c r="E148" s="29"/>
      <c r="F148" s="30"/>
      <c r="H148" s="8"/>
    </row>
    <row r="149" spans="2:8" s="4" customFormat="1" ht="21">
      <c r="B149" s="27"/>
      <c r="C149" s="28"/>
      <c r="D149" s="31"/>
      <c r="E149" s="29"/>
      <c r="F149" s="30"/>
      <c r="H149" s="8"/>
    </row>
    <row r="150" spans="2:8" s="4" customFormat="1" ht="21">
      <c r="B150" s="27"/>
      <c r="C150" s="33"/>
      <c r="D150" s="34"/>
      <c r="E150" s="34"/>
      <c r="F150" s="34"/>
      <c r="H150" s="8"/>
    </row>
    <row r="151" spans="2:8" s="4" customFormat="1" ht="21">
      <c r="B151" s="27"/>
      <c r="C151" s="35"/>
      <c r="D151" s="29"/>
      <c r="E151" s="29"/>
      <c r="F151" s="29"/>
      <c r="H151" s="8"/>
    </row>
    <row r="152" spans="2:8" s="4" customFormat="1" ht="21">
      <c r="B152" s="27"/>
      <c r="C152" s="35"/>
      <c r="D152" s="29"/>
      <c r="E152" s="29"/>
      <c r="F152" s="29"/>
      <c r="H152" s="8"/>
    </row>
    <row r="153" spans="2:8" s="4" customFormat="1" ht="21">
      <c r="B153" s="27"/>
      <c r="C153" s="33"/>
      <c r="D153" s="34"/>
      <c r="E153" s="34"/>
      <c r="F153" s="34"/>
      <c r="H153" s="8"/>
    </row>
    <row r="154" spans="2:8" s="4" customFormat="1" ht="63" customHeight="1">
      <c r="B154" s="27"/>
      <c r="C154" s="30"/>
      <c r="D154" s="29"/>
      <c r="E154" s="29"/>
      <c r="F154" s="29"/>
      <c r="H154" s="8"/>
    </row>
    <row r="155" spans="2:8" s="4" customFormat="1" ht="33" customHeight="1">
      <c r="B155" s="27"/>
      <c r="C155" s="70"/>
      <c r="D155" s="71"/>
      <c r="E155" s="69"/>
      <c r="F155" s="29"/>
      <c r="H155" s="8"/>
    </row>
    <row r="156" spans="2:8" s="4" customFormat="1" ht="31.5" customHeight="1">
      <c r="B156" s="27"/>
      <c r="C156" s="70"/>
      <c r="D156" s="71"/>
      <c r="E156" s="69"/>
      <c r="F156" s="29"/>
      <c r="G156" s="7"/>
      <c r="H156" s="8"/>
    </row>
    <row r="157" spans="2:6" s="4" customFormat="1" ht="30" customHeight="1">
      <c r="B157" s="27"/>
      <c r="C157" s="70"/>
      <c r="D157" s="71"/>
      <c r="E157" s="69"/>
      <c r="F157" s="29"/>
    </row>
    <row r="158" spans="2:6" s="4" customFormat="1" ht="19.5" customHeight="1">
      <c r="B158" s="27"/>
      <c r="C158" s="70"/>
      <c r="D158" s="71"/>
      <c r="E158" s="69"/>
      <c r="F158" s="29"/>
    </row>
    <row r="159" spans="2:6" s="4" customFormat="1" ht="17.25" customHeight="1">
      <c r="B159" s="27"/>
      <c r="C159" s="70"/>
      <c r="D159" s="71"/>
      <c r="E159" s="69"/>
      <c r="F159" s="29"/>
    </row>
    <row r="160" spans="2:6" s="4" customFormat="1" ht="31.5" customHeight="1">
      <c r="B160" s="27"/>
      <c r="C160" s="70"/>
      <c r="D160" s="71"/>
      <c r="E160" s="69"/>
      <c r="F160" s="29"/>
    </row>
    <row r="161" spans="2:6" s="4" customFormat="1" ht="21">
      <c r="B161" s="27"/>
      <c r="C161" s="33"/>
      <c r="D161" s="34"/>
      <c r="E161" s="34"/>
      <c r="F161" s="34"/>
    </row>
    <row r="162" spans="2:6" s="4" customFormat="1" ht="21">
      <c r="B162" s="27"/>
      <c r="C162" s="33"/>
      <c r="D162" s="34"/>
      <c r="E162" s="34"/>
      <c r="F162" s="34"/>
    </row>
    <row r="163" spans="2:6" s="4" customFormat="1" ht="21">
      <c r="B163" s="27"/>
      <c r="C163" s="27"/>
      <c r="D163" s="36"/>
      <c r="E163" s="27"/>
      <c r="F163" s="27"/>
    </row>
    <row r="164" spans="2:7" s="4" customFormat="1" ht="41.25" customHeight="1">
      <c r="B164" s="27"/>
      <c r="C164" s="30"/>
      <c r="D164" s="36"/>
      <c r="E164" s="36"/>
      <c r="F164" s="36"/>
      <c r="G164" s="7"/>
    </row>
    <row r="165" spans="2:6" s="4" customFormat="1" ht="46.5" customHeight="1">
      <c r="B165" s="27"/>
      <c r="C165" s="30"/>
      <c r="D165" s="36"/>
      <c r="E165" s="36"/>
      <c r="F165" s="36"/>
    </row>
    <row r="166" spans="2:6" s="4" customFormat="1" ht="32.25" customHeight="1">
      <c r="B166" s="27"/>
      <c r="C166" s="37"/>
      <c r="D166" s="36"/>
      <c r="E166" s="36"/>
      <c r="F166" s="36"/>
    </row>
    <row r="167" spans="2:6" s="4" customFormat="1" ht="21">
      <c r="B167" s="27"/>
      <c r="C167" s="27"/>
      <c r="D167" s="36"/>
      <c r="E167" s="36"/>
      <c r="F167" s="36"/>
    </row>
    <row r="168" spans="2:6" s="4" customFormat="1" ht="21">
      <c r="B168" s="27"/>
      <c r="C168" s="30"/>
      <c r="D168" s="36"/>
      <c r="E168" s="36"/>
      <c r="F168" s="36"/>
    </row>
    <row r="169" spans="2:6" s="4" customFormat="1" ht="18" customHeight="1">
      <c r="B169" s="27"/>
      <c r="C169" s="38"/>
      <c r="D169" s="39"/>
      <c r="E169" s="39"/>
      <c r="F169" s="39"/>
    </row>
    <row r="170" spans="2:6" s="4" customFormat="1" ht="21">
      <c r="B170" s="27"/>
      <c r="C170" s="27"/>
      <c r="D170" s="27"/>
      <c r="E170" s="27"/>
      <c r="F170" s="27"/>
    </row>
    <row r="171" spans="2:6" s="4" customFormat="1" ht="14.25" customHeight="1">
      <c r="B171" s="27"/>
      <c r="C171" s="27"/>
      <c r="D171" s="27"/>
      <c r="E171" s="27"/>
      <c r="F171" s="27"/>
    </row>
    <row r="172" spans="2:6" s="4" customFormat="1" ht="21">
      <c r="B172" s="27"/>
      <c r="C172" s="27"/>
      <c r="D172" s="36"/>
      <c r="E172" s="27"/>
      <c r="F172" s="27"/>
    </row>
    <row r="173" spans="2:6" s="4" customFormat="1" ht="21">
      <c r="B173" s="27"/>
      <c r="C173" s="40"/>
      <c r="D173" s="36"/>
      <c r="E173" s="36"/>
      <c r="F173" s="27"/>
    </row>
    <row r="174" spans="2:6" s="4" customFormat="1" ht="21">
      <c r="B174" s="27"/>
      <c r="C174" s="30"/>
      <c r="D174" s="36"/>
      <c r="E174" s="36"/>
      <c r="F174" s="36"/>
    </row>
    <row r="175" spans="2:6" s="4" customFormat="1" ht="21">
      <c r="B175" s="27"/>
      <c r="C175" s="27"/>
      <c r="D175" s="27"/>
      <c r="E175" s="27"/>
      <c r="F175" s="27"/>
    </row>
    <row r="176" spans="2:6" s="4" customFormat="1" ht="21">
      <c r="B176" s="27"/>
      <c r="C176" s="27"/>
      <c r="D176" s="41"/>
      <c r="E176" s="41"/>
      <c r="F176" s="27"/>
    </row>
    <row r="177" spans="2:6" s="4" customFormat="1" ht="21">
      <c r="B177" s="27"/>
      <c r="C177" s="40"/>
      <c r="D177" s="27"/>
      <c r="E177" s="27"/>
      <c r="F177" s="27"/>
    </row>
    <row r="178" spans="2:6" s="4" customFormat="1" ht="21">
      <c r="B178" s="27"/>
      <c r="C178" s="30"/>
      <c r="D178" s="36"/>
      <c r="E178" s="36"/>
      <c r="F178" s="36"/>
    </row>
    <row r="179" spans="2:6" s="4" customFormat="1" ht="21">
      <c r="B179" s="27"/>
      <c r="C179" s="30"/>
      <c r="D179" s="41"/>
      <c r="E179" s="41"/>
      <c r="F179" s="41"/>
    </row>
    <row r="180" spans="2:6" s="4" customFormat="1" ht="21">
      <c r="B180" s="27"/>
      <c r="C180" s="37"/>
      <c r="D180" s="41"/>
      <c r="E180" s="41"/>
      <c r="F180" s="41"/>
    </row>
    <row r="181" spans="2:6" s="4" customFormat="1" ht="21">
      <c r="B181" s="27"/>
      <c r="C181" s="27"/>
      <c r="D181" s="27"/>
      <c r="E181" s="27"/>
      <c r="F181" s="27"/>
    </row>
    <row r="182" spans="2:6" s="4" customFormat="1" ht="21">
      <c r="B182" s="27"/>
      <c r="C182" s="27"/>
      <c r="D182" s="36"/>
      <c r="E182" s="36"/>
      <c r="F182" s="36"/>
    </row>
    <row r="183" spans="2:6" s="4" customFormat="1" ht="21">
      <c r="B183" s="27"/>
      <c r="C183" s="27"/>
      <c r="D183" s="27"/>
      <c r="E183" s="27"/>
      <c r="F183" s="27"/>
    </row>
    <row r="184" spans="2:6" s="4" customFormat="1" ht="21">
      <c r="B184" s="27"/>
      <c r="C184" s="27"/>
      <c r="D184" s="27"/>
      <c r="E184" s="27"/>
      <c r="F184" s="27"/>
    </row>
    <row r="185" spans="2:6" s="4" customFormat="1" ht="21">
      <c r="B185" s="27"/>
      <c r="C185" s="27"/>
      <c r="D185" s="27"/>
      <c r="E185" s="36"/>
      <c r="F185" s="27"/>
    </row>
    <row r="186" spans="2:6" s="4" customFormat="1" ht="21">
      <c r="B186" s="27"/>
      <c r="C186" s="27"/>
      <c r="D186" s="27"/>
      <c r="E186" s="36"/>
      <c r="F186" s="27"/>
    </row>
    <row r="187" spans="2:6" s="4" customFormat="1" ht="21">
      <c r="B187" s="27"/>
      <c r="C187" s="27"/>
      <c r="D187" s="41"/>
      <c r="E187" s="41"/>
      <c r="F187" s="36"/>
    </row>
    <row r="188" spans="2:7" s="4" customFormat="1" ht="21">
      <c r="B188" s="27"/>
      <c r="C188" s="27"/>
      <c r="D188" s="41"/>
      <c r="E188" s="41"/>
      <c r="F188" s="27"/>
      <c r="G188" s="7"/>
    </row>
    <row r="189" spans="2:6" s="4" customFormat="1" ht="21">
      <c r="B189" s="27"/>
      <c r="C189" s="27"/>
      <c r="D189" s="41"/>
      <c r="E189" s="41"/>
      <c r="F189" s="41"/>
    </row>
    <row r="190" spans="2:6" s="4" customFormat="1" ht="21">
      <c r="B190" s="27"/>
      <c r="C190" s="27"/>
      <c r="D190" s="36"/>
      <c r="E190" s="42"/>
      <c r="F190" s="27"/>
    </row>
    <row r="191" spans="2:6" s="4" customFormat="1" ht="21">
      <c r="B191" s="27"/>
      <c r="C191" s="27"/>
      <c r="D191" s="41"/>
      <c r="E191" s="36"/>
      <c r="F191" s="41"/>
    </row>
    <row r="192" spans="2:6" s="4" customFormat="1" ht="21">
      <c r="B192" s="27"/>
      <c r="C192" s="27"/>
      <c r="D192" s="36"/>
      <c r="E192" s="36"/>
      <c r="F192" s="27"/>
    </row>
    <row r="193" spans="2:6" s="4" customFormat="1" ht="21">
      <c r="B193" s="27"/>
      <c r="C193" s="27"/>
      <c r="D193" s="36"/>
      <c r="E193" s="27"/>
      <c r="F193" s="27"/>
    </row>
    <row r="194" spans="2:6" s="4" customFormat="1" ht="21">
      <c r="B194" s="27"/>
      <c r="C194" s="27"/>
      <c r="D194" s="41"/>
      <c r="E194" s="41"/>
      <c r="F194" s="27"/>
    </row>
    <row r="195" spans="2:6" s="4" customFormat="1" ht="21">
      <c r="B195" s="27"/>
      <c r="C195" s="27"/>
      <c r="D195" s="36"/>
      <c r="E195" s="36"/>
      <c r="F195" s="36"/>
    </row>
    <row r="196" spans="2:6" s="4" customFormat="1" ht="21">
      <c r="B196" s="27"/>
      <c r="C196" s="27"/>
      <c r="D196" s="36"/>
      <c r="E196" s="41"/>
      <c r="F196" s="36"/>
    </row>
    <row r="197" spans="2:6" s="4" customFormat="1" ht="21">
      <c r="B197" s="27"/>
      <c r="C197" s="27"/>
      <c r="D197" s="27"/>
      <c r="E197" s="27"/>
      <c r="F197" s="27"/>
    </row>
    <row r="198" spans="2:6" s="4" customFormat="1" ht="21">
      <c r="B198" s="27"/>
      <c r="C198" s="27"/>
      <c r="D198" s="27"/>
      <c r="E198" s="27"/>
      <c r="F198" s="27"/>
    </row>
    <row r="199" spans="2:6" s="4" customFormat="1" ht="21">
      <c r="B199" s="27"/>
      <c r="C199" s="27"/>
      <c r="D199" s="27"/>
      <c r="E199" s="27"/>
      <c r="F199" s="27"/>
    </row>
    <row r="200" spans="2:6" s="4" customFormat="1" ht="21">
      <c r="B200" s="27"/>
      <c r="C200" s="41"/>
      <c r="D200" s="36"/>
      <c r="E200" s="36"/>
      <c r="F200" s="27"/>
    </row>
    <row r="201" spans="2:6" s="4" customFormat="1" ht="21">
      <c r="B201" s="27"/>
      <c r="C201" s="27"/>
      <c r="D201" s="36"/>
      <c r="E201" s="36"/>
      <c r="F201" s="27"/>
    </row>
    <row r="202" spans="2:6" s="4" customFormat="1" ht="21">
      <c r="B202" s="27"/>
      <c r="C202" s="27"/>
      <c r="D202" s="27"/>
      <c r="E202" s="27"/>
      <c r="F202" s="27"/>
    </row>
    <row r="203" spans="2:6" s="4" customFormat="1" ht="21">
      <c r="B203" s="27"/>
      <c r="C203" s="27"/>
      <c r="D203" s="27"/>
      <c r="E203" s="27"/>
      <c r="F203" s="27"/>
    </row>
    <row r="204" spans="2:6" s="4" customFormat="1" ht="21">
      <c r="B204" s="27"/>
      <c r="C204" s="41"/>
      <c r="D204" s="41"/>
      <c r="E204" s="27"/>
      <c r="F204" s="27"/>
    </row>
    <row r="205" spans="2:6" s="4" customFormat="1" ht="21">
      <c r="B205" s="27"/>
      <c r="C205" s="27"/>
      <c r="D205" s="27"/>
      <c r="E205" s="27"/>
      <c r="F205" s="27"/>
    </row>
    <row r="206" spans="2:6" s="4" customFormat="1" ht="21">
      <c r="B206" s="27"/>
      <c r="C206" s="27"/>
      <c r="D206" s="27"/>
      <c r="E206" s="27"/>
      <c r="F206" s="27"/>
    </row>
    <row r="207" spans="2:6" s="4" customFormat="1" ht="21">
      <c r="B207" s="27"/>
      <c r="C207" s="27"/>
      <c r="D207" s="27"/>
      <c r="E207" s="27"/>
      <c r="F207" s="27"/>
    </row>
    <row r="211" ht="21">
      <c r="F211" s="45"/>
    </row>
  </sheetData>
  <sheetProtection/>
  <mergeCells count="38">
    <mergeCell ref="D155:D157"/>
    <mergeCell ref="E115:E117"/>
    <mergeCell ref="C123:C126"/>
    <mergeCell ref="D132:D135"/>
    <mergeCell ref="C155:C157"/>
    <mergeCell ref="C112:C114"/>
    <mergeCell ref="E128:E131"/>
    <mergeCell ref="C132:C135"/>
    <mergeCell ref="E112:E114"/>
    <mergeCell ref="D128:D131"/>
    <mergeCell ref="D123:D126"/>
    <mergeCell ref="D112:D114"/>
    <mergeCell ref="C115:C117"/>
    <mergeCell ref="D115:D117"/>
    <mergeCell ref="E158:E160"/>
    <mergeCell ref="E123:E126"/>
    <mergeCell ref="E132:E135"/>
    <mergeCell ref="C128:C131"/>
    <mergeCell ref="D136:D138"/>
    <mergeCell ref="D158:D160"/>
    <mergeCell ref="E155:E157"/>
    <mergeCell ref="E136:E138"/>
    <mergeCell ref="C136:C138"/>
    <mergeCell ref="C158:C160"/>
    <mergeCell ref="E109:E111"/>
    <mergeCell ref="C106:C108"/>
    <mergeCell ref="D106:D108"/>
    <mergeCell ref="E106:E108"/>
    <mergeCell ref="D109:D111"/>
    <mergeCell ref="C109:C111"/>
    <mergeCell ref="B2:G2"/>
    <mergeCell ref="F5:F6"/>
    <mergeCell ref="D5:D6"/>
    <mergeCell ref="E5:E6"/>
    <mergeCell ref="B5:C6"/>
    <mergeCell ref="G5:G6"/>
    <mergeCell ref="C4:G4"/>
    <mergeCell ref="B3:G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2024-02-06T12:40:17Z</cp:lastPrinted>
  <dcterms:created xsi:type="dcterms:W3CDTF">1996-10-08T23:32:33Z</dcterms:created>
  <dcterms:modified xsi:type="dcterms:W3CDTF">2024-02-06T13:17:01Z</dcterms:modified>
  <cp:category/>
  <cp:version/>
  <cp:contentType/>
  <cp:contentStatus/>
</cp:coreProperties>
</file>