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1970" windowHeight="9660" tabRatio="603" activeTab="0"/>
  </bookViews>
  <sheets>
    <sheet name="1" sheetId="1" r:id="rId1"/>
  </sheets>
  <definedNames>
    <definedName name="_xlnm.Print_Titles" localSheetId="0">'1'!$4:$7</definedName>
    <definedName name="_xlnm.Print_Area" localSheetId="0">'1'!$A$1:$I$98</definedName>
  </definedNames>
  <calcPr fullCalcOnLoad="1"/>
</workbook>
</file>

<file path=xl/sharedStrings.xml><?xml version="1.0" encoding="utf-8"?>
<sst xmlns="http://schemas.openxmlformats.org/spreadsheetml/2006/main" count="113" uniqueCount="100">
  <si>
    <t>Податкові надходження</t>
  </si>
  <si>
    <t>Неподаткові надходження</t>
  </si>
  <si>
    <t>Інші неподаткові надходження</t>
  </si>
  <si>
    <t xml:space="preserve">Д   О   Х   О   Д   И </t>
  </si>
  <si>
    <t>К О Д</t>
  </si>
  <si>
    <t>Доходи від власності та підприємницької діяльності</t>
  </si>
  <si>
    <t>Всього по загальному фонду</t>
  </si>
  <si>
    <t>Всього доходів</t>
  </si>
  <si>
    <t>Загальний фонд</t>
  </si>
  <si>
    <t xml:space="preserve">    Податок на прибуток підприємств</t>
  </si>
  <si>
    <t>Земельний податок з юридичних осіб</t>
  </si>
  <si>
    <t>Земельний податок з фізичних осіб</t>
  </si>
  <si>
    <t>Офіційні трансферти</t>
  </si>
  <si>
    <t>Доходи від операцій з капіталом</t>
  </si>
  <si>
    <t>Надходження від продажу основного капіталу</t>
  </si>
  <si>
    <t>Спеціальний фонд</t>
  </si>
  <si>
    <t>Податок з власників транспортних засобів</t>
  </si>
  <si>
    <t xml:space="preserve">Грошові стягнення за шкоду, заподіяну порушенням законодавства про охорону природного середовища внаслідок господарської та іншої діяльності </t>
  </si>
  <si>
    <t>Збір за першу реєстрацію транспортного засобу</t>
  </si>
  <si>
    <t>Екологічний податок</t>
  </si>
  <si>
    <t xml:space="preserve">Власні надходження бюджетних установ </t>
  </si>
  <si>
    <t>+,-</t>
  </si>
  <si>
    <t>%</t>
  </si>
  <si>
    <t>тис. грн.</t>
  </si>
  <si>
    <t>Субвенції</t>
  </si>
  <si>
    <t>Разом загальний і спеціальний</t>
  </si>
  <si>
    <t xml:space="preserve">Всього по спеціальному фонду </t>
  </si>
  <si>
    <t>Інші надходження до фондів охорони навколишнього природного середовища</t>
  </si>
  <si>
    <t>Цільовий фонд міськвиконкому</t>
  </si>
  <si>
    <t>Надходження коштів пайової участі у розвитку інфраструктури населеного пункту</t>
  </si>
  <si>
    <t>Кошти від продажу земельних ділянок несільскогосподарського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</si>
  <si>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180101-180104</t>
  </si>
  <si>
    <t>х</t>
  </si>
  <si>
    <t>Кошти від відчуження майна,що належить Автономній Республіці крим та майна, що перебуває в комунальній власності</t>
  </si>
  <si>
    <t>Збір за забруднення навколишнього  природного середовища</t>
  </si>
  <si>
    <t xml:space="preserve">Начальник  фінансового управління </t>
  </si>
  <si>
    <t>Податки на доходи, податки на прибуток, податки на збільшення ринкової вартості</t>
  </si>
  <si>
    <t xml:space="preserve">    Транспортний податок</t>
  </si>
  <si>
    <t xml:space="preserve">    Туристичний збір</t>
  </si>
  <si>
    <t xml:space="preserve">     Плата за землю:</t>
  </si>
  <si>
    <t>Збір за запровадження торгівельної діяльності нафтопродуктами</t>
  </si>
  <si>
    <t>Інші податки і збори</t>
  </si>
  <si>
    <t>Штрафні санкції за порушення законодавства про патентування, за порушення норм регулювання обігу готівки та про застосування РРО у сфері торгівлі</t>
  </si>
  <si>
    <t xml:space="preserve">     Податок на нерухоме майно, відмінне від 
     земельної ділянки</t>
  </si>
  <si>
    <t xml:space="preserve">     Єдиний податок</t>
  </si>
  <si>
    <t xml:space="preserve">      Частина чистого  прибутку (доходу) 
      комунальних унітарних підприємств
      та їх об"єднань, що вилучається до 
      відповідного місцевого бюджету</t>
  </si>
  <si>
    <t xml:space="preserve">      Адміністративні штрафи та інші санкції</t>
  </si>
  <si>
    <t xml:space="preserve">      Адміністративний збір за проведення
      державної  реєстрації юридичних осіб
      та фізичних осіб-підприємців</t>
  </si>
  <si>
    <t xml:space="preserve">       Державне мито</t>
  </si>
  <si>
    <t xml:space="preserve">     Надходження сум кредиторської та
     депонентської заборгованості</t>
  </si>
  <si>
    <t xml:space="preserve">     Інші  надходження</t>
  </si>
  <si>
    <t xml:space="preserve">       Інші надходження </t>
  </si>
  <si>
    <t xml:space="preserve">      Надходження від орендної плати за 
      користування цілісним майновим 
      комплексом та іншим майном, що 
      перебуває в комунальній власності</t>
  </si>
  <si>
    <t>Внутрішні податки на товари та послуги</t>
  </si>
  <si>
    <t xml:space="preserve">    Акцизний податок з виробленого в України
    пального</t>
  </si>
  <si>
    <t xml:space="preserve">    Акцизний податок з ввезеного на митну 
    територію України пального</t>
  </si>
  <si>
    <t xml:space="preserve">     Податок на майно</t>
  </si>
  <si>
    <t xml:space="preserve">    Збір за місця для паркування транспортних
     засобів</t>
  </si>
  <si>
    <t xml:space="preserve">       Плата за розміщення тимчасово вільних 
       коштів бюджетів</t>
  </si>
  <si>
    <t xml:space="preserve">      Плата за надання інших адміністративних
      послуг</t>
  </si>
  <si>
    <t xml:space="preserve">      Адміністративний збір за державну 
      реєстрацію  речових прав на нерухоме 
      майно та їх обтяжень</t>
  </si>
  <si>
    <t xml:space="preserve">     Акцизний податок з реалізації суб’єктами 
     господарювання роздрібної торгівлі 
     підакцизних товарів</t>
  </si>
  <si>
    <t>% виконання надходжень до річного плану</t>
  </si>
  <si>
    <t>Кошти, що передаються, як компенсація із загального фонду державного бюджету  місцевим бюджетам відповідно до вимог пункту 43 розділу VI "Прикінцеві та перехідніположення" Бюджетного кодексу України та постанови Кабінету Міністрів України від 08.02.2017 року №96 "Деякі питання зарахування частини акцизного податку з виробленого в Україні та ввезеного  на митну територію України пального до бюджетів місцевого самоврядування"</t>
  </si>
  <si>
    <t>Дотації з державного бюджету</t>
  </si>
  <si>
    <t>Дотації з місцевих бюджетів іншим місцевим бюджетам</t>
  </si>
  <si>
    <t>Субвенції с місцевих бюджетів іншим місцевим бюджетам</t>
  </si>
  <si>
    <t>Надходження коштів від відшкодування втрат сільськогосподарського і лісогосподарського виробництва</t>
  </si>
  <si>
    <t>Субвенції з державного бюджету</t>
  </si>
  <si>
    <t>Адміністративні збори та платежі, доходи від некомерційної господарської діяльності</t>
  </si>
  <si>
    <t>Рентна плата та плата за використання інших природних ресурсів за користування надрами</t>
  </si>
  <si>
    <t xml:space="preserve">       Плата за ліцензії на певні види   
       господарської діяльності та сертифікати, 
       що видаються  Радою міністрів Автономної     
       Республіки Крим, виконавчими органами 
       місцевих рад і місцевими органами 
      виконавчої влади </t>
  </si>
  <si>
    <t>Орендна плата з юридичних осіб</t>
  </si>
  <si>
    <t>Орендна плата з фізичних осіб</t>
  </si>
  <si>
    <t xml:space="preserve">    Податок та збір на доходи фізичних осіб </t>
  </si>
  <si>
    <t>Раїса РОЇК</t>
  </si>
  <si>
    <t xml:space="preserve">      Кошти від реалізаціїї безхазяйного майна, 
      знахідок, спадкового майна, майна, 
      одержаного територіальною громадою в
      порядку спадкування чи дарування, а
      також  валютні цінності і грошові кошти,
      власники яких невідомі</t>
  </si>
  <si>
    <t xml:space="preserve">       Кошти гарантійного та реєстраційного
       внесків, що визначені Законом України
       'Про орендудержавного та комунального 
       майна', які  підлягають перерахуванню 
       оператором електронного майданчика
       до відповідного бюджету</t>
  </si>
  <si>
    <t xml:space="preserve">      Плата за скорочення термінів надання
      послуг у сфері державної реєстрації 
      речових прав на нерухоме майно та 
      їх обтяжень і державної реєстрації 
      юридичних осіб, фізичних осіб - 
      підприємців та громадських формувань, 
      а також плата за надання інших платних 
      послуг</t>
  </si>
  <si>
    <t>Місцеві податки та збори, що сплачуються (перераховуються) згідно з Податковим кодексом України</t>
  </si>
  <si>
    <t xml:space="preserve">     Акцизний податок з реалізації
     виробниками та/або імпортерами,
     у тому числі в роздрібній 
    торгівлі тютюнових виробів, тютюну та 
    промислових замінників тютюну, рідин, 
    що використовуються в електронних
   сигаретах,    що оподатковується згідно з
   підпунктом 213.1.14 пункту 213.1 статті 213
   Податкового кодексу України</t>
  </si>
  <si>
    <t xml:space="preserve">    Акцизний податок з реалізації суб'єктами 
   господарювання роздрібної торгівлі
   підакцизних товарів (крім тих, що
   оподатковуються згідно з
   підпунктом 213.1.14 пункту 213.1 статті 213
   Податкового кодексу України)</t>
  </si>
  <si>
    <t>180110-180111</t>
  </si>
  <si>
    <t xml:space="preserve">     Збір за провадження деяких видів 
     підприємницької діяльності, що
     справлявся до 1 січня 2015 року</t>
  </si>
  <si>
    <t xml:space="preserve">      Надходження коштів від Державного 
     фонду дорогоціних металів і дорогоцінного 
     каміння</t>
  </si>
  <si>
    <t xml:space="preserve">     Рентна плата за користування надрами 
     для видобування інших корисних копалин 
     загально- державного значення</t>
  </si>
  <si>
    <t xml:space="preserve">      Рентна плата за спеціальне
      використання  лісових ресурсів</t>
  </si>
  <si>
    <t xml:space="preserve">    Штрафні санкції, що застосовуються
     відповідно до Закону України "Про
     державне регулювання виробництва
     і обігу спирту етилового, коньячного
     і плодового, алкогольних напоїв,
     тютюнових виробів,рідин,що 
     використовуються в електронних
     сигаретах, та пального"</t>
  </si>
  <si>
    <t xml:space="preserve">     Плата за становлення земельного
     сервітуту, за надання права 
     користування земельною ділянкою
     для сільськогосподарських потреб
    (емфітевзис), для забудови (суперфіций)</t>
  </si>
  <si>
    <t xml:space="preserve">    Кошти за шкоду, що заподіяна на земельних 
    ділянках державної та комунальної 
    власності,  які не надані у користування та не
    передані у власність, внаслідок їх 
    самовільного зайняття,  використання 
    не за цільовим призначенням, зняття
    грунтового покриву (родючого шару грунту)
    без спеціального дозволу; відшкодування
    збитків за погіршення  якості грунтовго
    покриву тощо та за  неодержання доходів  
    у звязку з тимчасовим невикористанням
    земельних ділянок</t>
  </si>
  <si>
    <t>Порівняльний аналіз надходжень до бюджету Павлоградської міської територіальної громади
 за  січень - березень  2023 року та січень - березень 2024 року</t>
  </si>
  <si>
    <t>Надійшло за    січень -  березень  2023 року</t>
  </si>
  <si>
    <t xml:space="preserve">План на  січень - березень 2024 року </t>
  </si>
  <si>
    <t xml:space="preserve">Надійшло за   січень - березень 2024 року </t>
  </si>
  <si>
    <t>% виконання плану за січень -  березень 2024 року</t>
  </si>
  <si>
    <t>Відхилення надходжень за січень -  березень 2024 року від січня - березня  2023 року</t>
  </si>
  <si>
    <t>Надійшло за   січень-березень 2023 року</t>
  </si>
  <si>
    <t xml:space="preserve">План на 2024рік </t>
  </si>
  <si>
    <t>Надійшло за січень-березень 2024 року</t>
  </si>
  <si>
    <t>Відхилення надходжень за січень-березень 2024 року від січня-березня 2023 року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</si>
</sst>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&quot;к.&quot;_-;\-* #,##0\ &quot;к.&quot;_-;_-* &quot;-&quot;\ &quot;к.&quot;_-;_-@_-"/>
    <numFmt numFmtId="173" formatCode="_-* #,##0\ _к_._-;\-* #,##0\ _к_._-;_-* &quot;-&quot;\ _к_._-;_-@_-"/>
    <numFmt numFmtId="174" formatCode="_-* #,##0.00\ &quot;к.&quot;_-;\-* #,##0.00\ &quot;к.&quot;_-;_-* &quot;-&quot;??\ &quot;к.&quot;_-;_-@_-"/>
    <numFmt numFmtId="175" formatCode="_-* #,##0.00\ _к_._-;\-* #,##0.00\ _к_._-;_-* &quot;-&quot;??\ _к_._-;_-@_-"/>
    <numFmt numFmtId="176" formatCode="0.0"/>
    <numFmt numFmtId="177" formatCode="#,##0.0"/>
    <numFmt numFmtId="178" formatCode="#,##0.000"/>
  </numFmts>
  <fonts count="31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Times New Roman"/>
      <family val="1"/>
    </font>
    <font>
      <sz val="11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3"/>
      <name val="Arial Cyr"/>
      <family val="2"/>
    </font>
    <font>
      <sz val="13"/>
      <color indexed="9"/>
      <name val="Arial Cyr"/>
      <family val="2"/>
    </font>
    <font>
      <b/>
      <sz val="13"/>
      <name val="Arial Cyr"/>
      <family val="2"/>
    </font>
    <font>
      <i/>
      <u val="single"/>
      <sz val="12"/>
      <name val="Arial Cyr"/>
      <family val="2"/>
    </font>
    <font>
      <sz val="12"/>
      <name val="Arial"/>
      <family val="2"/>
    </font>
    <font>
      <i/>
      <u val="single"/>
      <sz val="12"/>
      <name val="Arial"/>
      <family val="2"/>
    </font>
    <font>
      <sz val="13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12" xfId="0" applyFont="1" applyFill="1" applyBorder="1" applyAlignment="1">
      <alignment vertical="top"/>
    </xf>
    <xf numFmtId="0" fontId="11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 wrapText="1" shrinkToFit="1"/>
    </xf>
    <xf numFmtId="0" fontId="5" fillId="0" borderId="13" xfId="0" applyFont="1" applyFill="1" applyBorder="1" applyAlignment="1">
      <alignment horizontal="left" wrapText="1" shrinkToFit="1"/>
    </xf>
    <xf numFmtId="0" fontId="5" fillId="0" borderId="12" xfId="0" applyFont="1" applyFill="1" applyBorder="1" applyAlignment="1">
      <alignment horizontal="left"/>
    </xf>
    <xf numFmtId="0" fontId="5" fillId="24" borderId="18" xfId="0" applyFont="1" applyFill="1" applyBorder="1" applyAlignment="1">
      <alignment vertical="top" wrapText="1" shrinkToFit="1"/>
    </xf>
    <xf numFmtId="0" fontId="5" fillId="0" borderId="12" xfId="0" applyNumberFormat="1" applyFont="1" applyFill="1" applyBorder="1" applyAlignment="1">
      <alignment wrapText="1"/>
    </xf>
    <xf numFmtId="0" fontId="5" fillId="24" borderId="18" xfId="0" applyFont="1" applyFill="1" applyBorder="1" applyAlignment="1">
      <alignment wrapText="1" shrinkToFi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11" fillId="0" borderId="12" xfId="0" applyFont="1" applyFill="1" applyBorder="1" applyAlignment="1">
      <alignment wrapText="1" shrinkToFit="1"/>
    </xf>
    <xf numFmtId="0" fontId="11" fillId="0" borderId="12" xfId="0" applyFont="1" applyFill="1" applyBorder="1" applyAlignment="1">
      <alignment vertical="top" wrapText="1"/>
    </xf>
    <xf numFmtId="0" fontId="11" fillId="0" borderId="12" xfId="0" applyNumberFormat="1" applyFont="1" applyFill="1" applyBorder="1" applyAlignment="1">
      <alignment vertical="top" wrapText="1" shrinkToFit="1"/>
    </xf>
    <xf numFmtId="0" fontId="11" fillId="0" borderId="12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3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0" fillId="24" borderId="0" xfId="0" applyFill="1" applyBorder="1" applyAlignment="1">
      <alignment horizontal="center"/>
    </xf>
    <xf numFmtId="49" fontId="2" fillId="24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4" fillId="24" borderId="10" xfId="0" applyFont="1" applyFill="1" applyBorder="1" applyAlignment="1">
      <alignment/>
    </xf>
    <xf numFmtId="177" fontId="7" fillId="24" borderId="11" xfId="0" applyNumberFormat="1" applyFont="1" applyFill="1" applyBorder="1" applyAlignment="1">
      <alignment horizontal="center"/>
    </xf>
    <xf numFmtId="177" fontId="7" fillId="24" borderId="11" xfId="0" applyNumberFormat="1" applyFont="1" applyFill="1" applyBorder="1" applyAlignment="1">
      <alignment/>
    </xf>
    <xf numFmtId="177" fontId="7" fillId="24" borderId="12" xfId="0" applyNumberFormat="1" applyFont="1" applyFill="1" applyBorder="1" applyAlignment="1">
      <alignment horizontal="center"/>
    </xf>
    <xf numFmtId="177" fontId="7" fillId="24" borderId="12" xfId="0" applyNumberFormat="1" applyFont="1" applyFill="1" applyBorder="1" applyAlignment="1">
      <alignment/>
    </xf>
    <xf numFmtId="177" fontId="8" fillId="24" borderId="12" xfId="0" applyNumberFormat="1" applyFont="1" applyFill="1" applyBorder="1" applyAlignment="1">
      <alignment/>
    </xf>
    <xf numFmtId="177" fontId="13" fillId="24" borderId="12" xfId="0" applyNumberFormat="1" applyFont="1" applyFill="1" applyBorder="1" applyAlignment="1">
      <alignment/>
    </xf>
    <xf numFmtId="177" fontId="8" fillId="24" borderId="12" xfId="0" applyNumberFormat="1" applyFont="1" applyFill="1" applyBorder="1" applyAlignment="1">
      <alignment horizontal="center"/>
    </xf>
    <xf numFmtId="177" fontId="8" fillId="24" borderId="12" xfId="0" applyNumberFormat="1" applyFont="1" applyFill="1" applyBorder="1" applyAlignment="1">
      <alignment horizontal="center"/>
    </xf>
    <xf numFmtId="177" fontId="8" fillId="24" borderId="12" xfId="0" applyNumberFormat="1" applyFont="1" applyFill="1" applyBorder="1" applyAlignment="1">
      <alignment/>
    </xf>
    <xf numFmtId="177" fontId="8" fillId="24" borderId="12" xfId="0" applyNumberFormat="1" applyFont="1" applyFill="1" applyBorder="1" applyAlignment="1">
      <alignment horizontal="center"/>
    </xf>
    <xf numFmtId="0" fontId="0" fillId="24" borderId="0" xfId="0" applyFont="1" applyFill="1" applyAlignment="1">
      <alignment/>
    </xf>
    <xf numFmtId="177" fontId="8" fillId="24" borderId="12" xfId="0" applyNumberFormat="1" applyFont="1" applyFill="1" applyBorder="1" applyAlignment="1">
      <alignment horizontal="center"/>
    </xf>
    <xf numFmtId="177" fontId="8" fillId="24" borderId="12" xfId="0" applyNumberFormat="1" applyFont="1" applyFill="1" applyBorder="1" applyAlignment="1">
      <alignment/>
    </xf>
    <xf numFmtId="177" fontId="8" fillId="24" borderId="12" xfId="0" applyNumberFormat="1" applyFont="1" applyFill="1" applyBorder="1" applyAlignment="1">
      <alignment/>
    </xf>
    <xf numFmtId="177" fontId="7" fillId="24" borderId="13" xfId="0" applyNumberFormat="1" applyFont="1" applyFill="1" applyBorder="1" applyAlignment="1">
      <alignment horizontal="center"/>
    </xf>
    <xf numFmtId="177" fontId="7" fillId="24" borderId="13" xfId="0" applyNumberFormat="1" applyFont="1" applyFill="1" applyBorder="1" applyAlignment="1">
      <alignment/>
    </xf>
    <xf numFmtId="177" fontId="9" fillId="24" borderId="10" xfId="0" applyNumberFormat="1" applyFont="1" applyFill="1" applyBorder="1" applyAlignment="1">
      <alignment horizontal="center" vertical="center"/>
    </xf>
    <xf numFmtId="177" fontId="9" fillId="24" borderId="10" xfId="0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177" fontId="9" fillId="24" borderId="10" xfId="0" applyNumberFormat="1" applyFont="1" applyFill="1" applyBorder="1" applyAlignment="1">
      <alignment horizontal="center"/>
    </xf>
    <xf numFmtId="177" fontId="9" fillId="24" borderId="10" xfId="0" applyNumberFormat="1" applyFont="1" applyFill="1" applyBorder="1" applyAlignment="1">
      <alignment/>
    </xf>
    <xf numFmtId="177" fontId="8" fillId="24" borderId="14" xfId="0" applyNumberFormat="1" applyFont="1" applyFill="1" applyBorder="1" applyAlignment="1">
      <alignment horizontal="center"/>
    </xf>
    <xf numFmtId="177" fontId="7" fillId="24" borderId="14" xfId="0" applyNumberFormat="1" applyFont="1" applyFill="1" applyBorder="1" applyAlignment="1">
      <alignment horizontal="center"/>
    </xf>
    <xf numFmtId="177" fontId="7" fillId="24" borderId="14" xfId="0" applyNumberFormat="1" applyFont="1" applyFill="1" applyBorder="1" applyAlignment="1">
      <alignment/>
    </xf>
    <xf numFmtId="177" fontId="7" fillId="24" borderId="19" xfId="0" applyNumberFormat="1" applyFont="1" applyFill="1" applyBorder="1" applyAlignment="1">
      <alignment/>
    </xf>
    <xf numFmtId="177" fontId="7" fillId="24" borderId="17" xfId="0" applyNumberFormat="1" applyFont="1" applyFill="1" applyBorder="1" applyAlignment="1">
      <alignment horizontal="center"/>
    </xf>
    <xf numFmtId="177" fontId="8" fillId="24" borderId="12" xfId="0" applyNumberFormat="1" applyFont="1" applyFill="1" applyBorder="1" applyAlignment="1">
      <alignment horizontal="center"/>
    </xf>
    <xf numFmtId="177" fontId="7" fillId="24" borderId="15" xfId="0" applyNumberFormat="1" applyFont="1" applyFill="1" applyBorder="1" applyAlignment="1">
      <alignment horizontal="center"/>
    </xf>
    <xf numFmtId="177" fontId="7" fillId="24" borderId="15" xfId="0" applyNumberFormat="1" applyFont="1" applyFill="1" applyBorder="1" applyAlignment="1">
      <alignment/>
    </xf>
    <xf numFmtId="177" fontId="7" fillId="24" borderId="20" xfId="0" applyNumberFormat="1" applyFont="1" applyFill="1" applyBorder="1" applyAlignment="1">
      <alignment/>
    </xf>
    <xf numFmtId="177" fontId="7" fillId="24" borderId="10" xfId="0" applyNumberFormat="1" applyFont="1" applyFill="1" applyBorder="1" applyAlignment="1">
      <alignment horizontal="center"/>
    </xf>
    <xf numFmtId="177" fontId="7" fillId="24" borderId="10" xfId="0" applyNumberFormat="1" applyFont="1" applyFill="1" applyBorder="1" applyAlignment="1">
      <alignment/>
    </xf>
    <xf numFmtId="177" fontId="8" fillId="24" borderId="10" xfId="0" applyNumberFormat="1" applyFont="1" applyFill="1" applyBorder="1" applyAlignment="1">
      <alignment horizontal="center"/>
    </xf>
    <xf numFmtId="177" fontId="8" fillId="24" borderId="14" xfId="0" applyNumberFormat="1" applyFont="1" applyFill="1" applyBorder="1" applyAlignment="1">
      <alignment horizontal="center"/>
    </xf>
    <xf numFmtId="177" fontId="8" fillId="24" borderId="12" xfId="0" applyNumberFormat="1" applyFont="1" applyFill="1" applyBorder="1" applyAlignment="1">
      <alignment/>
    </xf>
    <xf numFmtId="177" fontId="8" fillId="24" borderId="12" xfId="0" applyNumberFormat="1" applyFont="1" applyFill="1" applyBorder="1" applyAlignment="1">
      <alignment/>
    </xf>
    <xf numFmtId="177" fontId="9" fillId="24" borderId="0" xfId="0" applyNumberFormat="1" applyFont="1" applyFill="1" applyBorder="1" applyAlignment="1">
      <alignment horizontal="center"/>
    </xf>
    <xf numFmtId="177" fontId="9" fillId="24" borderId="0" xfId="0" applyNumberFormat="1" applyFont="1" applyFill="1" applyBorder="1" applyAlignment="1">
      <alignment horizontal="center"/>
    </xf>
    <xf numFmtId="177" fontId="9" fillId="24" borderId="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177" fontId="4" fillId="24" borderId="0" xfId="0" applyNumberFormat="1" applyFont="1" applyFill="1" applyAlignment="1">
      <alignment/>
    </xf>
    <xf numFmtId="0" fontId="5" fillId="24" borderId="0" xfId="0" applyFont="1" applyFill="1" applyAlignment="1">
      <alignment/>
    </xf>
    <xf numFmtId="49" fontId="2" fillId="24" borderId="21" xfId="0" applyNumberFormat="1" applyFont="1" applyFill="1" applyBorder="1" applyAlignment="1">
      <alignment horizontal="center" vertical="center"/>
    </xf>
    <xf numFmtId="49" fontId="2" fillId="24" borderId="14" xfId="0" applyNumberFormat="1" applyFont="1" applyFill="1" applyBorder="1" applyAlignment="1">
      <alignment horizontal="center" vertical="center" wrapText="1"/>
    </xf>
    <xf numFmtId="49" fontId="2" fillId="24" borderId="14" xfId="0" applyNumberFormat="1" applyFont="1" applyFill="1" applyBorder="1" applyAlignment="1">
      <alignment horizontal="center" vertical="center"/>
    </xf>
    <xf numFmtId="177" fontId="7" fillId="24" borderId="22" xfId="0" applyNumberFormat="1" applyFont="1" applyFill="1" applyBorder="1" applyAlignment="1">
      <alignment horizontal="center"/>
    </xf>
    <xf numFmtId="177" fontId="7" fillId="24" borderId="22" xfId="0" applyNumberFormat="1" applyFont="1" applyFill="1" applyBorder="1" applyAlignment="1">
      <alignment/>
    </xf>
    <xf numFmtId="177" fontId="7" fillId="24" borderId="23" xfId="0" applyNumberFormat="1" applyFont="1" applyFill="1" applyBorder="1" applyAlignment="1">
      <alignment/>
    </xf>
    <xf numFmtId="177" fontId="7" fillId="24" borderId="0" xfId="0" applyNumberFormat="1" applyFont="1" applyFill="1" applyBorder="1" applyAlignment="1">
      <alignment horizontal="center"/>
    </xf>
    <xf numFmtId="177" fontId="7" fillId="24" borderId="0" xfId="0" applyNumberFormat="1" applyFont="1" applyFill="1" applyBorder="1" applyAlignment="1">
      <alignment/>
    </xf>
    <xf numFmtId="177" fontId="2" fillId="24" borderId="0" xfId="0" applyNumberFormat="1" applyFont="1" applyFill="1" applyBorder="1" applyAlignment="1">
      <alignment horizontal="center"/>
    </xf>
    <xf numFmtId="177" fontId="2" fillId="24" borderId="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177" fontId="0" fillId="24" borderId="0" xfId="0" applyNumberFormat="1" applyFill="1" applyAlignment="1">
      <alignment/>
    </xf>
    <xf numFmtId="177" fontId="9" fillId="24" borderId="13" xfId="0" applyNumberFormat="1" applyFont="1" applyFill="1" applyBorder="1" applyAlignment="1">
      <alignment horizontal="center" vertical="center"/>
    </xf>
    <xf numFmtId="177" fontId="2" fillId="24" borderId="24" xfId="0" applyNumberFormat="1" applyFont="1" applyFill="1" applyBorder="1" applyAlignment="1">
      <alignment horizontal="center" vertical="center" wrapText="1"/>
    </xf>
    <xf numFmtId="0" fontId="4" fillId="24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77" fontId="2" fillId="24" borderId="28" xfId="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177" fontId="2" fillId="24" borderId="14" xfId="0" applyNumberFormat="1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177" fontId="2" fillId="24" borderId="29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zoomScaleSheetLayoutView="75" zoomScalePageLayoutView="0" workbookViewId="0" topLeftCell="A1">
      <pane xSplit="2" ySplit="8" topLeftCell="C7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4" sqref="O4"/>
    </sheetView>
  </sheetViews>
  <sheetFormatPr defaultColWidth="9.25390625" defaultRowHeight="12.75"/>
  <cols>
    <col min="1" max="1" width="53.25390625" style="1" customWidth="1"/>
    <col min="2" max="2" width="10.25390625" style="1" customWidth="1"/>
    <col min="3" max="3" width="13.875" style="55" customWidth="1"/>
    <col min="4" max="4" width="13.00390625" style="116" customWidth="1"/>
    <col min="5" max="5" width="14.75390625" style="55" customWidth="1"/>
    <col min="6" max="6" width="10.75390625" style="55" customWidth="1"/>
    <col min="7" max="7" width="13.00390625" style="55" customWidth="1"/>
    <col min="8" max="8" width="12.125" style="55" customWidth="1"/>
    <col min="9" max="9" width="11.375" style="55" customWidth="1"/>
    <col min="10" max="10" width="9.25390625" style="55" customWidth="1"/>
    <col min="11" max="12" width="9.25390625" style="133" customWidth="1"/>
    <col min="13" max="16384" width="9.25390625" style="1" customWidth="1"/>
  </cols>
  <sheetData>
    <row r="1" spans="1:9" ht="37.5" customHeight="1">
      <c r="A1" s="131" t="s">
        <v>90</v>
      </c>
      <c r="B1" s="131"/>
      <c r="C1" s="131"/>
      <c r="D1" s="131"/>
      <c r="E1" s="131"/>
      <c r="F1" s="131"/>
      <c r="G1" s="131"/>
      <c r="H1" s="131"/>
      <c r="I1" s="131"/>
    </row>
    <row r="2" spans="1:9" ht="18.75" customHeight="1">
      <c r="A2" s="4"/>
      <c r="B2" s="4"/>
      <c r="C2" s="56"/>
      <c r="D2" s="56"/>
      <c r="E2" s="56"/>
      <c r="F2" s="56"/>
      <c r="G2" s="56"/>
      <c r="H2" s="56"/>
      <c r="I2" s="56"/>
    </row>
    <row r="3" spans="2:9" ht="14.25" customHeight="1" thickBot="1">
      <c r="B3" s="2"/>
      <c r="C3" s="57"/>
      <c r="D3" s="57"/>
      <c r="E3" s="58"/>
      <c r="I3" s="55" t="s">
        <v>23</v>
      </c>
    </row>
    <row r="4" spans="1:9" ht="14.25" customHeight="1" thickBot="1">
      <c r="A4" s="132" t="s">
        <v>3</v>
      </c>
      <c r="B4" s="132" t="s">
        <v>4</v>
      </c>
      <c r="C4" s="130" t="s">
        <v>91</v>
      </c>
      <c r="D4" s="130" t="s">
        <v>92</v>
      </c>
      <c r="E4" s="130" t="s">
        <v>93</v>
      </c>
      <c r="F4" s="130" t="s">
        <v>94</v>
      </c>
      <c r="G4" s="130"/>
      <c r="H4" s="130" t="s">
        <v>95</v>
      </c>
      <c r="I4" s="130"/>
    </row>
    <row r="5" spans="1:9" ht="66" customHeight="1" thickBot="1">
      <c r="A5" s="132"/>
      <c r="B5" s="132"/>
      <c r="C5" s="130"/>
      <c r="D5" s="130"/>
      <c r="E5" s="130"/>
      <c r="F5" s="130"/>
      <c r="G5" s="130"/>
      <c r="H5" s="130"/>
      <c r="I5" s="130"/>
    </row>
    <row r="6" spans="1:9" ht="23.25" customHeight="1" thickBot="1">
      <c r="A6" s="132"/>
      <c r="B6" s="132"/>
      <c r="C6" s="130"/>
      <c r="D6" s="130"/>
      <c r="E6" s="130"/>
      <c r="F6" s="59" t="s">
        <v>22</v>
      </c>
      <c r="G6" s="60" t="s">
        <v>21</v>
      </c>
      <c r="H6" s="60" t="s">
        <v>21</v>
      </c>
      <c r="I6" s="59" t="s">
        <v>22</v>
      </c>
    </row>
    <row r="7" spans="1:10" ht="16.5" customHeight="1" thickBot="1">
      <c r="A7" s="3">
        <v>1</v>
      </c>
      <c r="B7" s="3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2"/>
    </row>
    <row r="8" spans="1:9" ht="16.5" customHeight="1" thickBot="1">
      <c r="A8" s="12" t="s">
        <v>8</v>
      </c>
      <c r="B8" s="3"/>
      <c r="C8" s="61"/>
      <c r="D8" s="61"/>
      <c r="E8" s="61"/>
      <c r="F8" s="63"/>
      <c r="G8" s="63"/>
      <c r="H8" s="63"/>
      <c r="I8" s="63"/>
    </row>
    <row r="9" spans="1:9" ht="16.5" customHeight="1">
      <c r="A9" s="15" t="s">
        <v>0</v>
      </c>
      <c r="B9" s="7">
        <v>100000</v>
      </c>
      <c r="C9" s="64">
        <f>C10+C13+C16+C22</f>
        <v>223731.2</v>
      </c>
      <c r="D9" s="64">
        <f>D10+D13+D16+D22</f>
        <v>215216.2</v>
      </c>
      <c r="E9" s="64">
        <f>E10+E13+E16+E22</f>
        <v>242280.2</v>
      </c>
      <c r="F9" s="64">
        <f aca="true" t="shared" si="0" ref="F9:F54">E9/D9*100</f>
        <v>112.57526152771027</v>
      </c>
      <c r="G9" s="64">
        <f>E9-D9</f>
        <v>27064</v>
      </c>
      <c r="H9" s="65">
        <f aca="true" t="shared" si="1" ref="H9:H15">E9-C9</f>
        <v>18549</v>
      </c>
      <c r="I9" s="65">
        <f>E9/C9*100</f>
        <v>108.29075247439786</v>
      </c>
    </row>
    <row r="10" spans="1:9" ht="32.25" customHeight="1">
      <c r="A10" s="16" t="s">
        <v>36</v>
      </c>
      <c r="B10" s="8">
        <v>110000</v>
      </c>
      <c r="C10" s="66">
        <f>C11+C12</f>
        <v>149532.2</v>
      </c>
      <c r="D10" s="66">
        <f>D11+D12</f>
        <v>124246.40000000001</v>
      </c>
      <c r="E10" s="66">
        <f>E11+E12</f>
        <v>139182.1</v>
      </c>
      <c r="F10" s="66">
        <f t="shared" si="0"/>
        <v>112.02103240013392</v>
      </c>
      <c r="G10" s="66">
        <f aca="true" t="shared" si="2" ref="G10:G24">E10-D10</f>
        <v>14935.699999999997</v>
      </c>
      <c r="H10" s="67">
        <f t="shared" si="1"/>
        <v>-10350.100000000006</v>
      </c>
      <c r="I10" s="67">
        <f aca="true" t="shared" si="3" ref="I10:I84">E10/C10*100</f>
        <v>93.07834700485915</v>
      </c>
    </row>
    <row r="11" spans="1:9" ht="18.75" customHeight="1">
      <c r="A11" s="25" t="s">
        <v>74</v>
      </c>
      <c r="B11" s="8">
        <v>110100</v>
      </c>
      <c r="C11" s="66">
        <v>148521.5</v>
      </c>
      <c r="D11" s="66">
        <v>124112.3</v>
      </c>
      <c r="E11" s="66">
        <v>139047.9</v>
      </c>
      <c r="F11" s="66">
        <f t="shared" si="0"/>
        <v>112.03394022993692</v>
      </c>
      <c r="G11" s="66">
        <f t="shared" si="2"/>
        <v>14935.599999999991</v>
      </c>
      <c r="H11" s="67">
        <f t="shared" si="1"/>
        <v>-9473.600000000006</v>
      </c>
      <c r="I11" s="67">
        <f t="shared" si="3"/>
        <v>93.62139488222243</v>
      </c>
    </row>
    <row r="12" spans="1:9" ht="18" customHeight="1">
      <c r="A12" s="25" t="s">
        <v>9</v>
      </c>
      <c r="B12" s="8">
        <v>110200</v>
      </c>
      <c r="C12" s="66">
        <v>1010.7</v>
      </c>
      <c r="D12" s="66">
        <v>134.1</v>
      </c>
      <c r="E12" s="66">
        <v>134.2</v>
      </c>
      <c r="F12" s="66">
        <f t="shared" si="0"/>
        <v>100.0745712155108</v>
      </c>
      <c r="G12" s="66">
        <f t="shared" si="2"/>
        <v>0.09999999999999432</v>
      </c>
      <c r="H12" s="67">
        <f t="shared" si="1"/>
        <v>-876.5</v>
      </c>
      <c r="I12" s="67">
        <f t="shared" si="3"/>
        <v>13.277926189769465</v>
      </c>
    </row>
    <row r="13" spans="1:9" ht="31.5" customHeight="1">
      <c r="A13" s="49" t="s">
        <v>70</v>
      </c>
      <c r="B13" s="8">
        <v>130000</v>
      </c>
      <c r="C13" s="66">
        <f>C14+C15</f>
        <v>2.2</v>
      </c>
      <c r="D13" s="66">
        <f>D14+D15</f>
        <v>2.2</v>
      </c>
      <c r="E13" s="66">
        <f>E14+E15</f>
        <v>2.3</v>
      </c>
      <c r="F13" s="66">
        <f t="shared" si="0"/>
        <v>104.54545454545452</v>
      </c>
      <c r="G13" s="66">
        <f t="shared" si="2"/>
        <v>0.09999999999999964</v>
      </c>
      <c r="H13" s="67">
        <f t="shared" si="1"/>
        <v>0.09999999999999964</v>
      </c>
      <c r="I13" s="67">
        <f t="shared" si="3"/>
        <v>104.54545454545452</v>
      </c>
    </row>
    <row r="14" spans="1:9" ht="33" customHeight="1" hidden="1">
      <c r="A14" s="43" t="s">
        <v>86</v>
      </c>
      <c r="B14" s="8">
        <v>130100</v>
      </c>
      <c r="C14" s="66"/>
      <c r="D14" s="66"/>
      <c r="E14" s="66"/>
      <c r="F14" s="66"/>
      <c r="G14" s="66"/>
      <c r="H14" s="67"/>
      <c r="I14" s="68"/>
    </row>
    <row r="15" spans="1:9" ht="45" customHeight="1">
      <c r="A15" s="17" t="s">
        <v>85</v>
      </c>
      <c r="B15" s="8">
        <v>130301</v>
      </c>
      <c r="C15" s="66">
        <v>2.2</v>
      </c>
      <c r="D15" s="66">
        <v>2.2</v>
      </c>
      <c r="E15" s="66">
        <v>2.3</v>
      </c>
      <c r="F15" s="66">
        <f t="shared" si="0"/>
        <v>104.54545454545452</v>
      </c>
      <c r="G15" s="66">
        <f t="shared" si="2"/>
        <v>0.09999999999999964</v>
      </c>
      <c r="H15" s="67">
        <f t="shared" si="1"/>
        <v>0.09999999999999964</v>
      </c>
      <c r="I15" s="67">
        <f t="shared" si="3"/>
        <v>104.54545454545452</v>
      </c>
    </row>
    <row r="16" spans="1:9" ht="20.25" customHeight="1">
      <c r="A16" s="25" t="s">
        <v>53</v>
      </c>
      <c r="B16" s="8">
        <v>140000</v>
      </c>
      <c r="C16" s="66">
        <f>C17+C18+C19</f>
        <v>18496</v>
      </c>
      <c r="D16" s="66">
        <f>D17+D18+D19</f>
        <v>22750.5</v>
      </c>
      <c r="E16" s="66">
        <f>E17+E18+E19</f>
        <v>23300.5</v>
      </c>
      <c r="F16" s="66">
        <f aca="true" t="shared" si="4" ref="F16:F21">E16/D16*100</f>
        <v>102.41752928507066</v>
      </c>
      <c r="G16" s="66">
        <f>E16-D16</f>
        <v>550</v>
      </c>
      <c r="H16" s="67">
        <f aca="true" t="shared" si="5" ref="H16:H24">E16-C16</f>
        <v>4804.5</v>
      </c>
      <c r="I16" s="69">
        <f>E16/C16*100</f>
        <v>125.9758866782007</v>
      </c>
    </row>
    <row r="17" spans="1:9" ht="31.5" customHeight="1">
      <c r="A17" s="17" t="s">
        <v>54</v>
      </c>
      <c r="B17" s="8">
        <v>140219</v>
      </c>
      <c r="C17" s="66">
        <v>668.6</v>
      </c>
      <c r="D17" s="66">
        <v>1035.8</v>
      </c>
      <c r="E17" s="66">
        <v>1091.8</v>
      </c>
      <c r="F17" s="66">
        <f t="shared" si="4"/>
        <v>105.40644912145203</v>
      </c>
      <c r="G17" s="66">
        <f>E17-D17</f>
        <v>56</v>
      </c>
      <c r="H17" s="67">
        <f t="shared" si="5"/>
        <v>423.19999999999993</v>
      </c>
      <c r="I17" s="67">
        <f t="shared" si="3"/>
        <v>163.2964403230631</v>
      </c>
    </row>
    <row r="18" spans="1:9" ht="32.25" customHeight="1">
      <c r="A18" s="17" t="s">
        <v>55</v>
      </c>
      <c r="B18" s="8">
        <v>140319</v>
      </c>
      <c r="C18" s="66">
        <v>3962.4</v>
      </c>
      <c r="D18" s="66">
        <v>5856.1</v>
      </c>
      <c r="E18" s="66">
        <v>6200.9</v>
      </c>
      <c r="F18" s="66">
        <f t="shared" si="4"/>
        <v>105.8878775977186</v>
      </c>
      <c r="G18" s="66">
        <f>E18-D18</f>
        <v>344.7999999999993</v>
      </c>
      <c r="H18" s="67">
        <f t="shared" si="5"/>
        <v>2238.4999999999995</v>
      </c>
      <c r="I18" s="67">
        <f>E18/C18*100</f>
        <v>156.4935392691298</v>
      </c>
    </row>
    <row r="19" spans="1:9" ht="45.75" customHeight="1">
      <c r="A19" s="17" t="s">
        <v>61</v>
      </c>
      <c r="B19" s="8">
        <v>140400</v>
      </c>
      <c r="C19" s="66">
        <f>C20+C21</f>
        <v>13865</v>
      </c>
      <c r="D19" s="66">
        <f>D20+D21</f>
        <v>15858.6</v>
      </c>
      <c r="E19" s="66">
        <f>E20+E21</f>
        <v>16007.800000000001</v>
      </c>
      <c r="F19" s="66">
        <f t="shared" si="4"/>
        <v>100.94081444768139</v>
      </c>
      <c r="G19" s="66">
        <f t="shared" si="2"/>
        <v>149.20000000000073</v>
      </c>
      <c r="H19" s="67">
        <f t="shared" si="5"/>
        <v>2142.800000000001</v>
      </c>
      <c r="I19" s="67">
        <f t="shared" si="3"/>
        <v>115.4547421565092</v>
      </c>
    </row>
    <row r="20" spans="1:9" ht="141.75" customHeight="1">
      <c r="A20" s="50" t="s">
        <v>80</v>
      </c>
      <c r="B20" s="8">
        <v>140401</v>
      </c>
      <c r="C20" s="66">
        <v>5047.3</v>
      </c>
      <c r="D20" s="66">
        <v>5958.6</v>
      </c>
      <c r="E20" s="66">
        <v>6077.6</v>
      </c>
      <c r="F20" s="66">
        <f t="shared" si="4"/>
        <v>101.99711341590307</v>
      </c>
      <c r="G20" s="66">
        <f>E20-D20</f>
        <v>119</v>
      </c>
      <c r="H20" s="67">
        <f>E20-C20</f>
        <v>1030.3000000000002</v>
      </c>
      <c r="I20" s="67">
        <f>E20/C20*100</f>
        <v>120.41289402254671</v>
      </c>
    </row>
    <row r="21" spans="1:9" ht="93" customHeight="1">
      <c r="A21" s="50" t="s">
        <v>81</v>
      </c>
      <c r="B21" s="8">
        <v>140402</v>
      </c>
      <c r="C21" s="66">
        <v>8817.7</v>
      </c>
      <c r="D21" s="66">
        <v>9900</v>
      </c>
      <c r="E21" s="66">
        <v>9930.2</v>
      </c>
      <c r="F21" s="66">
        <f t="shared" si="4"/>
        <v>100.30505050505052</v>
      </c>
      <c r="G21" s="66">
        <f>E21-D21</f>
        <v>30.200000000000728</v>
      </c>
      <c r="H21" s="67">
        <f>E21-C21</f>
        <v>1112.5</v>
      </c>
      <c r="I21" s="67">
        <f>E21/C21*100</f>
        <v>112.61666874581806</v>
      </c>
    </row>
    <row r="22" spans="1:9" ht="48" customHeight="1">
      <c r="A22" s="49" t="s">
        <v>79</v>
      </c>
      <c r="B22" s="8">
        <v>180000</v>
      </c>
      <c r="C22" s="66">
        <v>55700.8</v>
      </c>
      <c r="D22" s="66">
        <f>D23+D31+D32+D33+D34</f>
        <v>68217.1</v>
      </c>
      <c r="E22" s="66">
        <f>E23+E31+E32+E33+E34</f>
        <v>79795.3</v>
      </c>
      <c r="F22" s="66">
        <f t="shared" si="0"/>
        <v>116.97257725702205</v>
      </c>
      <c r="G22" s="66">
        <f t="shared" si="2"/>
        <v>11578.199999999997</v>
      </c>
      <c r="H22" s="67">
        <f t="shared" si="5"/>
        <v>24094.5</v>
      </c>
      <c r="I22" s="67">
        <f>E22/C22*100</f>
        <v>143.2570088759946</v>
      </c>
    </row>
    <row r="23" spans="1:9" ht="20.25" customHeight="1">
      <c r="A23" s="25" t="s">
        <v>56</v>
      </c>
      <c r="B23" s="8">
        <v>180100</v>
      </c>
      <c r="C23" s="66">
        <f>C24+C25+C30</f>
        <v>34885.899999999994</v>
      </c>
      <c r="D23" s="66">
        <f>D24+D25+D30</f>
        <v>40901.1</v>
      </c>
      <c r="E23" s="66">
        <f>E24+E25+E30</f>
        <v>44130</v>
      </c>
      <c r="F23" s="66">
        <f t="shared" si="0"/>
        <v>107.89440870783426</v>
      </c>
      <c r="G23" s="66">
        <f t="shared" si="2"/>
        <v>3228.9000000000015</v>
      </c>
      <c r="H23" s="67">
        <f t="shared" si="5"/>
        <v>9244.100000000006</v>
      </c>
      <c r="I23" s="67">
        <f>E23/C23*100</f>
        <v>126.49809808547295</v>
      </c>
    </row>
    <row r="24" spans="1:9" ht="30" customHeight="1">
      <c r="A24" s="17" t="s">
        <v>43</v>
      </c>
      <c r="B24" s="9" t="s">
        <v>31</v>
      </c>
      <c r="C24" s="66">
        <v>3222.7</v>
      </c>
      <c r="D24" s="66">
        <v>3776.1</v>
      </c>
      <c r="E24" s="66">
        <v>4897.7</v>
      </c>
      <c r="F24" s="66">
        <f t="shared" si="0"/>
        <v>129.70260321495724</v>
      </c>
      <c r="G24" s="66">
        <f t="shared" si="2"/>
        <v>1121.6</v>
      </c>
      <c r="H24" s="67">
        <f t="shared" si="5"/>
        <v>1675</v>
      </c>
      <c r="I24" s="67">
        <f>E24/C24*100</f>
        <v>151.975051975052</v>
      </c>
    </row>
    <row r="25" spans="1:9" ht="18" customHeight="1">
      <c r="A25" s="25" t="s">
        <v>39</v>
      </c>
      <c r="B25" s="10"/>
      <c r="C25" s="66">
        <f>C26+C27+C28+C29</f>
        <v>31659</v>
      </c>
      <c r="D25" s="66">
        <f>D26+D27+D28+D29</f>
        <v>37100</v>
      </c>
      <c r="E25" s="66">
        <f>E26+E27+E28+E29</f>
        <v>39146.3</v>
      </c>
      <c r="F25" s="66">
        <f t="shared" si="0"/>
        <v>105.5156334231806</v>
      </c>
      <c r="G25" s="66">
        <f aca="true" t="shared" si="6" ref="G25:G69">E25-D25</f>
        <v>2046.300000000003</v>
      </c>
      <c r="H25" s="67">
        <f aca="true" t="shared" si="7" ref="H25:H54">E25-C25</f>
        <v>7487.300000000003</v>
      </c>
      <c r="I25" s="67">
        <f t="shared" si="3"/>
        <v>123.64983101171862</v>
      </c>
    </row>
    <row r="26" spans="1:9" ht="20.25" customHeight="1">
      <c r="A26" s="25" t="s">
        <v>10</v>
      </c>
      <c r="B26" s="10">
        <v>180105</v>
      </c>
      <c r="C26" s="66">
        <v>17142.7</v>
      </c>
      <c r="D26" s="66">
        <v>21500</v>
      </c>
      <c r="E26" s="66">
        <v>23470.4</v>
      </c>
      <c r="F26" s="66">
        <f t="shared" si="0"/>
        <v>109.1646511627907</v>
      </c>
      <c r="G26" s="66">
        <f t="shared" si="6"/>
        <v>1970.4000000000015</v>
      </c>
      <c r="H26" s="67">
        <f t="shared" si="7"/>
        <v>6327.700000000001</v>
      </c>
      <c r="I26" s="67">
        <f t="shared" si="3"/>
        <v>136.91192169261552</v>
      </c>
    </row>
    <row r="27" spans="1:9" ht="18" customHeight="1">
      <c r="A27" s="25" t="s">
        <v>72</v>
      </c>
      <c r="B27" s="10">
        <v>180106</v>
      </c>
      <c r="C27" s="66">
        <v>12537.8</v>
      </c>
      <c r="D27" s="66">
        <v>13890</v>
      </c>
      <c r="E27" s="66">
        <v>13601.4</v>
      </c>
      <c r="F27" s="66">
        <f t="shared" si="0"/>
        <v>97.92224622030238</v>
      </c>
      <c r="G27" s="66">
        <f t="shared" si="6"/>
        <v>-288.60000000000036</v>
      </c>
      <c r="H27" s="67">
        <f t="shared" si="7"/>
        <v>1063.6000000000004</v>
      </c>
      <c r="I27" s="67">
        <f t="shared" si="3"/>
        <v>108.48314696358213</v>
      </c>
    </row>
    <row r="28" spans="1:9" ht="18" customHeight="1">
      <c r="A28" s="25" t="s">
        <v>11</v>
      </c>
      <c r="B28" s="10">
        <v>180107</v>
      </c>
      <c r="C28" s="66">
        <v>155.3</v>
      </c>
      <c r="D28" s="66">
        <v>110</v>
      </c>
      <c r="E28" s="66">
        <v>201.4</v>
      </c>
      <c r="F28" s="66">
        <f t="shared" si="0"/>
        <v>183.0909090909091</v>
      </c>
      <c r="G28" s="66">
        <f t="shared" si="6"/>
        <v>91.4</v>
      </c>
      <c r="H28" s="67">
        <f t="shared" si="7"/>
        <v>46.099999999999994</v>
      </c>
      <c r="I28" s="67">
        <f t="shared" si="3"/>
        <v>129.6844816484224</v>
      </c>
    </row>
    <row r="29" spans="1:9" ht="18" customHeight="1">
      <c r="A29" s="25" t="s">
        <v>73</v>
      </c>
      <c r="B29" s="10">
        <v>180109</v>
      </c>
      <c r="C29" s="66">
        <v>1823.2</v>
      </c>
      <c r="D29" s="66">
        <v>1600</v>
      </c>
      <c r="E29" s="66">
        <v>1873.1</v>
      </c>
      <c r="F29" s="66">
        <f t="shared" si="0"/>
        <v>117.06875</v>
      </c>
      <c r="G29" s="66">
        <f t="shared" si="6"/>
        <v>273.0999999999999</v>
      </c>
      <c r="H29" s="67">
        <f t="shared" si="7"/>
        <v>49.899999999999864</v>
      </c>
      <c r="I29" s="67">
        <f t="shared" si="3"/>
        <v>102.73694602896006</v>
      </c>
    </row>
    <row r="30" spans="1:9" ht="30.75">
      <c r="A30" s="35" t="s">
        <v>37</v>
      </c>
      <c r="B30" s="9" t="s">
        <v>82</v>
      </c>
      <c r="C30" s="66">
        <v>4.2</v>
      </c>
      <c r="D30" s="66">
        <v>25</v>
      </c>
      <c r="E30" s="66">
        <v>86</v>
      </c>
      <c r="F30" s="66">
        <f t="shared" si="0"/>
        <v>344</v>
      </c>
      <c r="G30" s="66">
        <f t="shared" si="6"/>
        <v>61</v>
      </c>
      <c r="H30" s="67">
        <f t="shared" si="7"/>
        <v>81.8</v>
      </c>
      <c r="I30" s="67">
        <f>E30/C30*100</f>
        <v>2047.6190476190475</v>
      </c>
    </row>
    <row r="31" spans="1:9" ht="30" customHeight="1">
      <c r="A31" s="17" t="s">
        <v>57</v>
      </c>
      <c r="B31" s="8">
        <v>180200</v>
      </c>
      <c r="C31" s="66">
        <v>69.1</v>
      </c>
      <c r="D31" s="66">
        <v>60.4</v>
      </c>
      <c r="E31" s="66">
        <v>60.9</v>
      </c>
      <c r="F31" s="66">
        <f t="shared" si="0"/>
        <v>100.82781456953643</v>
      </c>
      <c r="G31" s="66">
        <f t="shared" si="6"/>
        <v>0.5</v>
      </c>
      <c r="H31" s="67">
        <f t="shared" si="7"/>
        <v>-8.199999999999996</v>
      </c>
      <c r="I31" s="67">
        <f t="shared" si="3"/>
        <v>88.13314037626628</v>
      </c>
    </row>
    <row r="32" spans="1:9" ht="18.75" customHeight="1">
      <c r="A32" s="17" t="s">
        <v>38</v>
      </c>
      <c r="B32" s="8">
        <v>180300</v>
      </c>
      <c r="C32" s="66">
        <v>129.4</v>
      </c>
      <c r="D32" s="66">
        <v>96.9</v>
      </c>
      <c r="E32" s="66">
        <v>96.9</v>
      </c>
      <c r="F32" s="66">
        <f t="shared" si="0"/>
        <v>100</v>
      </c>
      <c r="G32" s="66">
        <f t="shared" si="6"/>
        <v>0</v>
      </c>
      <c r="H32" s="67">
        <f t="shared" si="7"/>
        <v>-32.5</v>
      </c>
      <c r="I32" s="67">
        <f t="shared" si="3"/>
        <v>74.88408037094281</v>
      </c>
    </row>
    <row r="33" spans="1:9" ht="43.5" customHeight="1" hidden="1">
      <c r="A33" s="17" t="s">
        <v>83</v>
      </c>
      <c r="B33" s="8">
        <v>180400</v>
      </c>
      <c r="C33" s="66"/>
      <c r="D33" s="66"/>
      <c r="E33" s="66"/>
      <c r="F33" s="70" t="e">
        <f t="shared" si="0"/>
        <v>#DIV/0!</v>
      </c>
      <c r="G33" s="71">
        <f t="shared" si="6"/>
        <v>0</v>
      </c>
      <c r="H33" s="67">
        <f t="shared" si="7"/>
        <v>0</v>
      </c>
      <c r="I33" s="72" t="e">
        <f>E33/C33*100</f>
        <v>#DIV/0!</v>
      </c>
    </row>
    <row r="34" spans="1:9" ht="17.25" customHeight="1">
      <c r="A34" s="26" t="s">
        <v>44</v>
      </c>
      <c r="B34" s="8">
        <v>180500</v>
      </c>
      <c r="C34" s="66">
        <v>20616.4</v>
      </c>
      <c r="D34" s="66">
        <v>27158.7</v>
      </c>
      <c r="E34" s="66">
        <v>35507.5</v>
      </c>
      <c r="F34" s="66">
        <f t="shared" si="0"/>
        <v>130.74079392607158</v>
      </c>
      <c r="G34" s="66">
        <f t="shared" si="6"/>
        <v>8348.8</v>
      </c>
      <c r="H34" s="67">
        <f t="shared" si="7"/>
        <v>14891.099999999999</v>
      </c>
      <c r="I34" s="67">
        <f t="shared" si="3"/>
        <v>172.22939019421432</v>
      </c>
    </row>
    <row r="35" spans="1:9" ht="15" customHeight="1" hidden="1">
      <c r="A35" s="26" t="s">
        <v>41</v>
      </c>
      <c r="B35" s="8">
        <v>190000</v>
      </c>
      <c r="C35" s="66">
        <f>C36</f>
        <v>0</v>
      </c>
      <c r="D35" s="66">
        <f>D36</f>
        <v>0</v>
      </c>
      <c r="E35" s="66">
        <f>E36</f>
        <v>0</v>
      </c>
      <c r="F35" s="70" t="e">
        <f>E35/D35*100</f>
        <v>#DIV/0!</v>
      </c>
      <c r="G35" s="66">
        <f>E35-D35</f>
        <v>0</v>
      </c>
      <c r="H35" s="67">
        <f t="shared" si="7"/>
        <v>0</v>
      </c>
      <c r="I35" s="68" t="e">
        <f t="shared" si="3"/>
        <v>#DIV/0!</v>
      </c>
    </row>
    <row r="36" spans="1:9" ht="153" customHeight="1" hidden="1">
      <c r="A36" s="16" t="s">
        <v>63</v>
      </c>
      <c r="B36" s="8">
        <v>190900</v>
      </c>
      <c r="C36" s="66"/>
      <c r="D36" s="66">
        <v>0</v>
      </c>
      <c r="E36" s="66"/>
      <c r="F36" s="70" t="e">
        <f t="shared" si="0"/>
        <v>#DIV/0!</v>
      </c>
      <c r="G36" s="66">
        <f t="shared" si="6"/>
        <v>0</v>
      </c>
      <c r="H36" s="67">
        <f t="shared" si="7"/>
        <v>0</v>
      </c>
      <c r="I36" s="68" t="e">
        <f>E36/C36*100</f>
        <v>#DIV/0!</v>
      </c>
    </row>
    <row r="37" spans="1:9" ht="18" customHeight="1">
      <c r="A37" s="27" t="s">
        <v>1</v>
      </c>
      <c r="B37" s="8">
        <v>200000</v>
      </c>
      <c r="C37" s="66">
        <f>C38+C47+C55</f>
        <v>5802.3</v>
      </c>
      <c r="D37" s="66">
        <f>D38+D47+D55</f>
        <v>3620.2000000000003</v>
      </c>
      <c r="E37" s="66">
        <f>E38+E47+E55</f>
        <v>4343.2</v>
      </c>
      <c r="F37" s="66">
        <f t="shared" si="0"/>
        <v>119.97127230539748</v>
      </c>
      <c r="G37" s="66">
        <f t="shared" si="6"/>
        <v>722.9999999999995</v>
      </c>
      <c r="H37" s="67">
        <f t="shared" si="7"/>
        <v>-1459.1000000000004</v>
      </c>
      <c r="I37" s="67">
        <f t="shared" si="3"/>
        <v>74.8530755045413</v>
      </c>
    </row>
    <row r="38" spans="1:9" ht="30" customHeight="1">
      <c r="A38" s="16" t="s">
        <v>5</v>
      </c>
      <c r="B38" s="8">
        <v>210000</v>
      </c>
      <c r="C38" s="66">
        <f>SUM(C39:C46)</f>
        <v>1832.8999999999999</v>
      </c>
      <c r="D38" s="66">
        <f>SUM(D39:D46)</f>
        <v>196.90000000000003</v>
      </c>
      <c r="E38" s="66">
        <f>SUM(E39:E46)</f>
        <v>256.59999999999997</v>
      </c>
      <c r="F38" s="66">
        <f t="shared" si="0"/>
        <v>130.31995937023865</v>
      </c>
      <c r="G38" s="66">
        <f t="shared" si="6"/>
        <v>59.69999999999993</v>
      </c>
      <c r="H38" s="67">
        <f t="shared" si="7"/>
        <v>-1576.3</v>
      </c>
      <c r="I38" s="67">
        <f t="shared" si="3"/>
        <v>13.999672649899066</v>
      </c>
    </row>
    <row r="39" spans="1:9" ht="66" customHeight="1">
      <c r="A39" s="16" t="s">
        <v>45</v>
      </c>
      <c r="B39" s="8">
        <v>210103</v>
      </c>
      <c r="C39" s="66">
        <v>1684.6</v>
      </c>
      <c r="D39" s="66">
        <v>100</v>
      </c>
      <c r="E39" s="66">
        <v>145.2</v>
      </c>
      <c r="F39" s="66">
        <f t="shared" si="0"/>
        <v>145.2</v>
      </c>
      <c r="G39" s="66">
        <f t="shared" si="6"/>
        <v>45.19999999999999</v>
      </c>
      <c r="H39" s="67">
        <f t="shared" si="7"/>
        <v>-1539.3999999999999</v>
      </c>
      <c r="I39" s="67">
        <f t="shared" si="3"/>
        <v>8.619256796865725</v>
      </c>
    </row>
    <row r="40" spans="1:9" ht="29.25" customHeight="1" hidden="1">
      <c r="A40" s="16" t="s">
        <v>58</v>
      </c>
      <c r="B40" s="8">
        <v>210500</v>
      </c>
      <c r="C40" s="66"/>
      <c r="D40" s="66"/>
      <c r="E40" s="66"/>
      <c r="F40" s="70" t="e">
        <f t="shared" si="0"/>
        <v>#DIV/0!</v>
      </c>
      <c r="G40" s="66">
        <f>E40-D40</f>
        <v>0</v>
      </c>
      <c r="H40" s="67">
        <f>E40-C40</f>
        <v>0</v>
      </c>
      <c r="I40" s="67" t="e">
        <f>E40/C40*100</f>
        <v>#DIV/0!</v>
      </c>
    </row>
    <row r="41" spans="1:9" ht="15.75" customHeight="1" hidden="1">
      <c r="A41" s="16" t="s">
        <v>51</v>
      </c>
      <c r="B41" s="8">
        <v>210805</v>
      </c>
      <c r="C41" s="66"/>
      <c r="D41" s="66"/>
      <c r="E41" s="66"/>
      <c r="F41" s="70" t="e">
        <f t="shared" si="0"/>
        <v>#DIV/0!</v>
      </c>
      <c r="G41" s="71">
        <f>E41-D41</f>
        <v>0</v>
      </c>
      <c r="H41" s="67">
        <f t="shared" si="7"/>
        <v>0</v>
      </c>
      <c r="I41" s="72" t="e">
        <f t="shared" si="3"/>
        <v>#DIV/0!</v>
      </c>
    </row>
    <row r="42" spans="1:9" ht="20.25" customHeight="1" hidden="1">
      <c r="A42" s="16" t="s">
        <v>42</v>
      </c>
      <c r="B42" s="8">
        <v>210809</v>
      </c>
      <c r="C42" s="66"/>
      <c r="D42" s="66"/>
      <c r="E42" s="66"/>
      <c r="F42" s="66" t="e">
        <f t="shared" si="0"/>
        <v>#DIV/0!</v>
      </c>
      <c r="G42" s="66">
        <f>E42-D42</f>
        <v>0</v>
      </c>
      <c r="H42" s="67">
        <f t="shared" si="7"/>
        <v>0</v>
      </c>
      <c r="I42" s="67" t="e">
        <f t="shared" si="3"/>
        <v>#DIV/0!</v>
      </c>
    </row>
    <row r="43" spans="1:9" ht="18.75" customHeight="1">
      <c r="A43" s="25" t="s">
        <v>46</v>
      </c>
      <c r="B43" s="8">
        <v>210811</v>
      </c>
      <c r="C43" s="66">
        <v>64.6</v>
      </c>
      <c r="D43" s="66">
        <v>43.3</v>
      </c>
      <c r="E43" s="66">
        <v>46.1</v>
      </c>
      <c r="F43" s="66">
        <f t="shared" si="0"/>
        <v>106.46651270207855</v>
      </c>
      <c r="G43" s="66">
        <f t="shared" si="6"/>
        <v>2.8000000000000043</v>
      </c>
      <c r="H43" s="67">
        <f t="shared" si="7"/>
        <v>-18.499999999999993</v>
      </c>
      <c r="I43" s="67">
        <f t="shared" si="3"/>
        <v>71.36222910216719</v>
      </c>
    </row>
    <row r="44" spans="1:9" ht="126" customHeight="1">
      <c r="A44" s="52" t="s">
        <v>87</v>
      </c>
      <c r="B44" s="8">
        <v>210815</v>
      </c>
      <c r="C44" s="66">
        <v>83.7</v>
      </c>
      <c r="D44" s="66">
        <v>35.4</v>
      </c>
      <c r="E44" s="66">
        <v>35.4</v>
      </c>
      <c r="F44" s="66">
        <f t="shared" si="0"/>
        <v>100</v>
      </c>
      <c r="G44" s="66">
        <f>E44-D44</f>
        <v>0</v>
      </c>
      <c r="H44" s="67">
        <f t="shared" si="7"/>
        <v>-48.300000000000004</v>
      </c>
      <c r="I44" s="67">
        <f>E44/C44*100</f>
        <v>42.29390681003584</v>
      </c>
    </row>
    <row r="45" spans="1:9" ht="79.5" customHeight="1">
      <c r="A45" s="52" t="s">
        <v>88</v>
      </c>
      <c r="B45" s="8">
        <v>210817</v>
      </c>
      <c r="C45" s="66"/>
      <c r="D45" s="66">
        <v>14.4</v>
      </c>
      <c r="E45" s="66">
        <v>24.2</v>
      </c>
      <c r="F45" s="66">
        <f>E45/D45*100</f>
        <v>168.05555555555554</v>
      </c>
      <c r="G45" s="66">
        <f>E45-D45</f>
        <v>9.799999999999999</v>
      </c>
      <c r="H45" s="67">
        <f>E45-C45</f>
        <v>24.2</v>
      </c>
      <c r="I45" s="68" t="e">
        <f>E45/C45*100</f>
        <v>#DIV/0!</v>
      </c>
    </row>
    <row r="46" spans="1:9" ht="95.25" customHeight="1">
      <c r="A46" s="50" t="s">
        <v>77</v>
      </c>
      <c r="B46" s="8">
        <v>210824</v>
      </c>
      <c r="C46" s="66"/>
      <c r="D46" s="66">
        <v>3.8</v>
      </c>
      <c r="E46" s="66">
        <v>5.7</v>
      </c>
      <c r="F46" s="66">
        <f>E46/D46*100</f>
        <v>150.00000000000003</v>
      </c>
      <c r="G46" s="66">
        <f>E46-D46</f>
        <v>1.9000000000000004</v>
      </c>
      <c r="H46" s="67">
        <f>E46-C46</f>
        <v>5.7</v>
      </c>
      <c r="I46" s="68" t="e">
        <f>E46/C46*100</f>
        <v>#DIV/0!</v>
      </c>
    </row>
    <row r="47" spans="1:9" ht="33" customHeight="1">
      <c r="A47" s="17" t="s">
        <v>69</v>
      </c>
      <c r="B47" s="8">
        <v>220000</v>
      </c>
      <c r="C47" s="66">
        <f>C49+C50+C51+C53+C54+C48+C52</f>
        <v>2740.7999999999997</v>
      </c>
      <c r="D47" s="66">
        <f>D49+D50+D51+D53+D54+D48+D52</f>
        <v>2605.3</v>
      </c>
      <c r="E47" s="66">
        <f>E49+E50+E51+E53+E54+E48+E52</f>
        <v>3065.9</v>
      </c>
      <c r="F47" s="66">
        <f t="shared" si="0"/>
        <v>117.67934594864316</v>
      </c>
      <c r="G47" s="66">
        <f t="shared" si="6"/>
        <v>460.5999999999999</v>
      </c>
      <c r="H47" s="67">
        <f t="shared" si="7"/>
        <v>325.10000000000036</v>
      </c>
      <c r="I47" s="67">
        <f t="shared" si="3"/>
        <v>111.86150029188559</v>
      </c>
    </row>
    <row r="48" spans="1:9" ht="93" customHeight="1">
      <c r="A48" s="41" t="s">
        <v>71</v>
      </c>
      <c r="B48" s="8">
        <v>220102</v>
      </c>
      <c r="C48" s="66">
        <v>0.9</v>
      </c>
      <c r="D48" s="66"/>
      <c r="E48" s="66"/>
      <c r="F48" s="73" t="e">
        <f>E48/D48*100</f>
        <v>#DIV/0!</v>
      </c>
      <c r="G48" s="66">
        <f t="shared" si="6"/>
        <v>0</v>
      </c>
      <c r="H48" s="67">
        <f t="shared" si="7"/>
        <v>-0.9</v>
      </c>
      <c r="I48" s="67">
        <f t="shared" si="3"/>
        <v>0</v>
      </c>
    </row>
    <row r="49" spans="1:9" ht="48" customHeight="1">
      <c r="A49" s="17" t="s">
        <v>47</v>
      </c>
      <c r="B49" s="8">
        <v>220103</v>
      </c>
      <c r="C49" s="66">
        <v>74.5</v>
      </c>
      <c r="D49" s="66">
        <v>63</v>
      </c>
      <c r="E49" s="66">
        <v>64.6</v>
      </c>
      <c r="F49" s="66">
        <f>E49/D49*100</f>
        <v>102.53968253968253</v>
      </c>
      <c r="G49" s="66">
        <f>E49-D49</f>
        <v>1.5999999999999943</v>
      </c>
      <c r="H49" s="67">
        <f t="shared" si="7"/>
        <v>-9.900000000000006</v>
      </c>
      <c r="I49" s="67">
        <f>E49/C49*100</f>
        <v>86.71140939597315</v>
      </c>
    </row>
    <row r="50" spans="1:9" ht="34.5" customHeight="1">
      <c r="A50" s="18" t="s">
        <v>59</v>
      </c>
      <c r="B50" s="8">
        <v>220125</v>
      </c>
      <c r="C50" s="66">
        <v>2105.1</v>
      </c>
      <c r="D50" s="66">
        <v>1798</v>
      </c>
      <c r="E50" s="66">
        <v>2202.9</v>
      </c>
      <c r="F50" s="66">
        <f>E50/D50*100</f>
        <v>122.5194660734149</v>
      </c>
      <c r="G50" s="66">
        <f>E50-D50</f>
        <v>404.9000000000001</v>
      </c>
      <c r="H50" s="67">
        <f t="shared" si="7"/>
        <v>97.80000000000018</v>
      </c>
      <c r="I50" s="67">
        <f>E50/C50*100</f>
        <v>104.64586005415421</v>
      </c>
    </row>
    <row r="51" spans="1:9" ht="48" customHeight="1">
      <c r="A51" s="18" t="s">
        <v>60</v>
      </c>
      <c r="B51" s="8">
        <v>220126</v>
      </c>
      <c r="C51" s="66">
        <v>46.1</v>
      </c>
      <c r="D51" s="66">
        <v>61</v>
      </c>
      <c r="E51" s="66">
        <v>71.6</v>
      </c>
      <c r="F51" s="66">
        <f>E51/D51*100</f>
        <v>117.37704918032786</v>
      </c>
      <c r="G51" s="66">
        <f>E51-D51</f>
        <v>10.599999999999994</v>
      </c>
      <c r="H51" s="67">
        <f t="shared" si="7"/>
        <v>25.499999999999993</v>
      </c>
      <c r="I51" s="67">
        <f>E51/C51*100</f>
        <v>155.31453362255962</v>
      </c>
    </row>
    <row r="52" spans="1:9" ht="124.5" customHeight="1">
      <c r="A52" s="42" t="s">
        <v>78</v>
      </c>
      <c r="B52" s="8">
        <v>220129</v>
      </c>
      <c r="C52" s="66"/>
      <c r="D52" s="66"/>
      <c r="E52" s="66">
        <v>9.1</v>
      </c>
      <c r="F52" s="71" t="e">
        <f>E52/D52*100</f>
        <v>#DIV/0!</v>
      </c>
      <c r="G52" s="66">
        <f>E52-D52</f>
        <v>9.1</v>
      </c>
      <c r="H52" s="67">
        <f t="shared" si="7"/>
        <v>9.1</v>
      </c>
      <c r="I52" s="68" t="e">
        <f>E52/C52*100</f>
        <v>#DIV/0!</v>
      </c>
    </row>
    <row r="53" spans="1:9" ht="61.5" customHeight="1">
      <c r="A53" s="17" t="s">
        <v>52</v>
      </c>
      <c r="B53" s="8">
        <v>220804</v>
      </c>
      <c r="C53" s="66">
        <v>242.7</v>
      </c>
      <c r="D53" s="66">
        <v>204.8</v>
      </c>
      <c r="E53" s="66">
        <v>219.4</v>
      </c>
      <c r="F53" s="66">
        <f t="shared" si="0"/>
        <v>107.12890625</v>
      </c>
      <c r="G53" s="66">
        <f t="shared" si="6"/>
        <v>14.599999999999994</v>
      </c>
      <c r="H53" s="67">
        <f t="shared" si="7"/>
        <v>-23.299999999999983</v>
      </c>
      <c r="I53" s="67">
        <f t="shared" si="3"/>
        <v>90.3996703749485</v>
      </c>
    </row>
    <row r="54" spans="1:10" ht="18.75" customHeight="1">
      <c r="A54" s="25" t="s">
        <v>48</v>
      </c>
      <c r="B54" s="8">
        <v>220900</v>
      </c>
      <c r="C54" s="66">
        <v>271.5</v>
      </c>
      <c r="D54" s="66">
        <v>478.5</v>
      </c>
      <c r="E54" s="66">
        <v>498.3</v>
      </c>
      <c r="F54" s="66">
        <f t="shared" si="0"/>
        <v>104.13793103448276</v>
      </c>
      <c r="G54" s="66">
        <f t="shared" si="6"/>
        <v>19.80000000000001</v>
      </c>
      <c r="H54" s="67">
        <f t="shared" si="7"/>
        <v>226.8</v>
      </c>
      <c r="I54" s="67">
        <f t="shared" si="3"/>
        <v>183.53591160220995</v>
      </c>
      <c r="J54" s="74"/>
    </row>
    <row r="55" spans="1:10" ht="18.75" customHeight="1">
      <c r="A55" s="25" t="s">
        <v>2</v>
      </c>
      <c r="B55" s="8">
        <v>240000</v>
      </c>
      <c r="C55" s="66">
        <f>C56+C57+C58</f>
        <v>1228.6000000000001</v>
      </c>
      <c r="D55" s="66">
        <f>D56+D57+D58</f>
        <v>818</v>
      </c>
      <c r="E55" s="66">
        <f>E56+E57+E58</f>
        <v>1020.7</v>
      </c>
      <c r="F55" s="66">
        <f aca="true" t="shared" si="8" ref="F55:F62">E55/D55*100</f>
        <v>124.77995110024452</v>
      </c>
      <c r="G55" s="66">
        <f aca="true" t="shared" si="9" ref="G55:G61">E55-D55</f>
        <v>202.70000000000005</v>
      </c>
      <c r="H55" s="67">
        <f aca="true" t="shared" si="10" ref="H55:H61">E55-C55</f>
        <v>-207.9000000000001</v>
      </c>
      <c r="I55" s="67">
        <f aca="true" t="shared" si="11" ref="I55:I61">E55/C55*100</f>
        <v>83.07830050463943</v>
      </c>
      <c r="J55" s="74"/>
    </row>
    <row r="56" spans="1:10" ht="29.25" customHeight="1">
      <c r="A56" s="17" t="s">
        <v>49</v>
      </c>
      <c r="B56" s="8">
        <v>240300</v>
      </c>
      <c r="C56" s="66"/>
      <c r="D56" s="66"/>
      <c r="E56" s="66">
        <v>1.8</v>
      </c>
      <c r="F56" s="75" t="e">
        <f t="shared" si="8"/>
        <v>#DIV/0!</v>
      </c>
      <c r="G56" s="66">
        <f t="shared" si="9"/>
        <v>1.8</v>
      </c>
      <c r="H56" s="67">
        <f t="shared" si="10"/>
        <v>1.8</v>
      </c>
      <c r="I56" s="76" t="e">
        <f t="shared" si="11"/>
        <v>#DIV/0!</v>
      </c>
      <c r="J56" s="74"/>
    </row>
    <row r="57" spans="1:10" ht="19.5" customHeight="1">
      <c r="A57" s="25" t="s">
        <v>50</v>
      </c>
      <c r="B57" s="8">
        <v>240603</v>
      </c>
      <c r="C57" s="66">
        <v>1200.4</v>
      </c>
      <c r="D57" s="66">
        <v>735</v>
      </c>
      <c r="E57" s="66">
        <v>862.1</v>
      </c>
      <c r="F57" s="66">
        <f t="shared" si="8"/>
        <v>117.29251700680273</v>
      </c>
      <c r="G57" s="66">
        <f t="shared" si="9"/>
        <v>127.10000000000002</v>
      </c>
      <c r="H57" s="67">
        <f t="shared" si="10"/>
        <v>-338.30000000000007</v>
      </c>
      <c r="I57" s="67">
        <f t="shared" si="11"/>
        <v>71.81772742419193</v>
      </c>
      <c r="J57" s="74"/>
    </row>
    <row r="58" spans="1:10" ht="188.25" customHeight="1">
      <c r="A58" s="51" t="s">
        <v>89</v>
      </c>
      <c r="B58" s="8">
        <v>240622</v>
      </c>
      <c r="C58" s="66">
        <v>28.2</v>
      </c>
      <c r="D58" s="66">
        <v>83</v>
      </c>
      <c r="E58" s="66">
        <v>156.8</v>
      </c>
      <c r="F58" s="66">
        <f t="shared" si="8"/>
        <v>188.91566265060243</v>
      </c>
      <c r="G58" s="66">
        <f>E58-D58</f>
        <v>73.80000000000001</v>
      </c>
      <c r="H58" s="67">
        <f>E58-C58</f>
        <v>128.60000000000002</v>
      </c>
      <c r="I58" s="67">
        <f>E58/C58*100</f>
        <v>556.0283687943263</v>
      </c>
      <c r="J58" s="74"/>
    </row>
    <row r="59" spans="1:10" ht="19.5" customHeight="1">
      <c r="A59" s="25" t="s">
        <v>13</v>
      </c>
      <c r="B59" s="8">
        <v>300000</v>
      </c>
      <c r="C59" s="66">
        <f>C60</f>
        <v>0.1</v>
      </c>
      <c r="D59" s="66">
        <f>D60</f>
        <v>0</v>
      </c>
      <c r="E59" s="66">
        <f>E60</f>
        <v>0</v>
      </c>
      <c r="F59" s="73" t="e">
        <f t="shared" si="8"/>
        <v>#DIV/0!</v>
      </c>
      <c r="G59" s="66">
        <f t="shared" si="9"/>
        <v>0</v>
      </c>
      <c r="H59" s="67">
        <f t="shared" si="10"/>
        <v>-0.1</v>
      </c>
      <c r="I59" s="77">
        <f t="shared" si="11"/>
        <v>0</v>
      </c>
      <c r="J59" s="74"/>
    </row>
    <row r="60" spans="1:9" ht="19.5" customHeight="1">
      <c r="A60" s="25" t="s">
        <v>14</v>
      </c>
      <c r="B60" s="8">
        <v>310000</v>
      </c>
      <c r="C60" s="66">
        <f>C61+C62</f>
        <v>0.1</v>
      </c>
      <c r="D60" s="66">
        <f>D62+D61</f>
        <v>0</v>
      </c>
      <c r="E60" s="66">
        <f>E61+E62</f>
        <v>0</v>
      </c>
      <c r="F60" s="73" t="e">
        <f t="shared" si="8"/>
        <v>#DIV/0!</v>
      </c>
      <c r="G60" s="66">
        <f t="shared" si="9"/>
        <v>0</v>
      </c>
      <c r="H60" s="67">
        <f t="shared" si="10"/>
        <v>-0.1</v>
      </c>
      <c r="I60" s="77">
        <f t="shared" si="11"/>
        <v>0</v>
      </c>
    </row>
    <row r="61" spans="1:9" ht="94.5" customHeight="1" hidden="1">
      <c r="A61" s="17" t="s">
        <v>76</v>
      </c>
      <c r="B61" s="8">
        <v>310102</v>
      </c>
      <c r="C61" s="66"/>
      <c r="D61" s="66"/>
      <c r="E61" s="66"/>
      <c r="F61" s="70" t="e">
        <f t="shared" si="8"/>
        <v>#DIV/0!</v>
      </c>
      <c r="G61" s="66">
        <f t="shared" si="9"/>
        <v>0</v>
      </c>
      <c r="H61" s="67">
        <f t="shared" si="10"/>
        <v>0</v>
      </c>
      <c r="I61" s="77" t="e">
        <f t="shared" si="11"/>
        <v>#DIV/0!</v>
      </c>
    </row>
    <row r="62" spans="1:9" ht="49.5" customHeight="1" thickBot="1">
      <c r="A62" s="19" t="s">
        <v>84</v>
      </c>
      <c r="B62" s="11">
        <v>310200</v>
      </c>
      <c r="C62" s="78">
        <v>0.1</v>
      </c>
      <c r="D62" s="78"/>
      <c r="E62" s="78"/>
      <c r="F62" s="73" t="e">
        <f t="shared" si="8"/>
        <v>#DIV/0!</v>
      </c>
      <c r="G62" s="78">
        <f t="shared" si="6"/>
        <v>0</v>
      </c>
      <c r="H62" s="79">
        <f aca="true" t="shared" si="12" ref="H62:H69">E62-C62</f>
        <v>-0.1</v>
      </c>
      <c r="I62" s="77">
        <f>E62/C62*100</f>
        <v>0</v>
      </c>
    </row>
    <row r="63" spans="1:12" s="45" customFormat="1" ht="22.5" customHeight="1" thickBot="1">
      <c r="A63" s="44" t="s">
        <v>7</v>
      </c>
      <c r="B63" s="44"/>
      <c r="C63" s="80">
        <f>C37+C9+C59</f>
        <v>229533.6</v>
      </c>
      <c r="D63" s="80">
        <f>D37+D9+D59</f>
        <v>218836.40000000002</v>
      </c>
      <c r="E63" s="80">
        <f>E37+E9+E59</f>
        <v>246623.40000000002</v>
      </c>
      <c r="F63" s="80">
        <f aca="true" t="shared" si="13" ref="F63:F78">E63/D63*100</f>
        <v>112.69761337693363</v>
      </c>
      <c r="G63" s="80">
        <f t="shared" si="6"/>
        <v>27787</v>
      </c>
      <c r="H63" s="81">
        <f t="shared" si="12"/>
        <v>17089.800000000017</v>
      </c>
      <c r="I63" s="81">
        <f t="shared" si="3"/>
        <v>107.44544589550289</v>
      </c>
      <c r="J63" s="82"/>
      <c r="K63" s="134"/>
      <c r="L63" s="134"/>
    </row>
    <row r="64" spans="1:9" ht="19.5" customHeight="1" thickBot="1">
      <c r="A64" s="12" t="s">
        <v>12</v>
      </c>
      <c r="B64" s="12">
        <v>400000</v>
      </c>
      <c r="C64" s="83">
        <f>SUM(C65:C68)</f>
        <v>68054.1</v>
      </c>
      <c r="D64" s="83">
        <f>SUM(D65:D68)</f>
        <v>53696.5</v>
      </c>
      <c r="E64" s="83">
        <f>SUM(E65:E68)</f>
        <v>53688.3</v>
      </c>
      <c r="F64" s="83">
        <f t="shared" si="13"/>
        <v>99.98472898606055</v>
      </c>
      <c r="G64" s="83">
        <f t="shared" si="6"/>
        <v>-8.19999999999709</v>
      </c>
      <c r="H64" s="84">
        <f t="shared" si="12"/>
        <v>-14365.800000000003</v>
      </c>
      <c r="I64" s="84">
        <f t="shared" si="3"/>
        <v>78.8906179054605</v>
      </c>
    </row>
    <row r="65" spans="1:9" ht="18.75" customHeight="1">
      <c r="A65" s="20" t="s">
        <v>64</v>
      </c>
      <c r="B65" s="7">
        <v>410200</v>
      </c>
      <c r="C65" s="64">
        <v>11807.8</v>
      </c>
      <c r="D65" s="64"/>
      <c r="E65" s="64"/>
      <c r="F65" s="85" t="e">
        <f t="shared" si="13"/>
        <v>#DIV/0!</v>
      </c>
      <c r="G65" s="86">
        <f t="shared" si="6"/>
        <v>0</v>
      </c>
      <c r="H65" s="87">
        <f t="shared" si="12"/>
        <v>-11807.8</v>
      </c>
      <c r="I65" s="88">
        <f t="shared" si="3"/>
        <v>0</v>
      </c>
    </row>
    <row r="66" spans="1:9" ht="21.75" customHeight="1">
      <c r="A66" s="40" t="s">
        <v>68</v>
      </c>
      <c r="B66" s="8">
        <v>410300</v>
      </c>
      <c r="C66" s="66">
        <v>47801.2</v>
      </c>
      <c r="D66" s="66">
        <v>52814.3</v>
      </c>
      <c r="E66" s="66">
        <v>52814.3</v>
      </c>
      <c r="F66" s="66">
        <f>E66/D66*100</f>
        <v>100</v>
      </c>
      <c r="G66" s="66">
        <f>E66-D66</f>
        <v>0</v>
      </c>
      <c r="H66" s="67">
        <f t="shared" si="12"/>
        <v>5013.100000000006</v>
      </c>
      <c r="I66" s="67">
        <f>E66/C66*100</f>
        <v>110.48739362191746</v>
      </c>
    </row>
    <row r="67" spans="1:9" ht="30" customHeight="1">
      <c r="A67" s="38" t="s">
        <v>65</v>
      </c>
      <c r="B67" s="37">
        <v>410400</v>
      </c>
      <c r="C67" s="89">
        <v>7500</v>
      </c>
      <c r="D67" s="89"/>
      <c r="E67" s="89"/>
      <c r="F67" s="90" t="e">
        <f>E67/D67*100</f>
        <v>#DIV/0!</v>
      </c>
      <c r="G67" s="66">
        <f>E67-D67</f>
        <v>0</v>
      </c>
      <c r="H67" s="67">
        <f>E67-C67</f>
        <v>-7500</v>
      </c>
      <c r="I67" s="67">
        <f>E67/C67*100</f>
        <v>0</v>
      </c>
    </row>
    <row r="68" spans="1:9" ht="34.5" customHeight="1" thickBot="1">
      <c r="A68" s="39" t="s">
        <v>66</v>
      </c>
      <c r="B68" s="11">
        <v>410500</v>
      </c>
      <c r="C68" s="78">
        <v>945.1</v>
      </c>
      <c r="D68" s="78">
        <v>882.2</v>
      </c>
      <c r="E68" s="78">
        <v>874</v>
      </c>
      <c r="F68" s="91">
        <f>E68/D68*100</f>
        <v>99.07050555429608</v>
      </c>
      <c r="G68" s="91">
        <f>E68-D68</f>
        <v>-8.200000000000045</v>
      </c>
      <c r="H68" s="92">
        <f t="shared" si="12"/>
        <v>-71.10000000000002</v>
      </c>
      <c r="I68" s="93">
        <f>E68/C68*100</f>
        <v>92.47698656226854</v>
      </c>
    </row>
    <row r="69" spans="1:12" s="45" customFormat="1" ht="23.25" customHeight="1" thickBot="1">
      <c r="A69" s="44" t="s">
        <v>6</v>
      </c>
      <c r="B69" s="46"/>
      <c r="C69" s="80">
        <f>C63+C64</f>
        <v>297587.7</v>
      </c>
      <c r="D69" s="80">
        <f>D63+D64</f>
        <v>272532.9</v>
      </c>
      <c r="E69" s="80">
        <f>E63+E64</f>
        <v>300311.7</v>
      </c>
      <c r="F69" s="80">
        <f t="shared" si="13"/>
        <v>110.19282442596838</v>
      </c>
      <c r="G69" s="80">
        <f t="shared" si="6"/>
        <v>27778.79999999999</v>
      </c>
      <c r="H69" s="81">
        <f t="shared" si="12"/>
        <v>2724</v>
      </c>
      <c r="I69" s="81">
        <f t="shared" si="3"/>
        <v>100.91536041308157</v>
      </c>
      <c r="J69" s="82"/>
      <c r="K69" s="134"/>
      <c r="L69" s="134"/>
    </row>
    <row r="70" spans="1:9" ht="21.75" customHeight="1" thickBot="1">
      <c r="A70" s="12" t="s">
        <v>15</v>
      </c>
      <c r="B70" s="13"/>
      <c r="C70" s="94"/>
      <c r="D70" s="83"/>
      <c r="E70" s="94"/>
      <c r="F70" s="94"/>
      <c r="G70" s="94"/>
      <c r="H70" s="95"/>
      <c r="I70" s="95"/>
    </row>
    <row r="71" spans="1:9" ht="18" customHeight="1" hidden="1" thickBot="1">
      <c r="A71" s="28" t="s">
        <v>16</v>
      </c>
      <c r="B71" s="13">
        <v>120200</v>
      </c>
      <c r="C71" s="94"/>
      <c r="D71" s="83"/>
      <c r="E71" s="94"/>
      <c r="F71" s="64" t="e">
        <f t="shared" si="13"/>
        <v>#DIV/0!</v>
      </c>
      <c r="G71" s="96">
        <f aca="true" t="shared" si="14" ref="G71:G84">E71-D71</f>
        <v>0</v>
      </c>
      <c r="H71" s="95">
        <f>E71-C71</f>
        <v>0</v>
      </c>
      <c r="I71" s="95" t="e">
        <f>E71/C71*100</f>
        <v>#DIV/0!</v>
      </c>
    </row>
    <row r="72" spans="1:9" ht="18" customHeight="1" hidden="1">
      <c r="A72" s="29" t="s">
        <v>18</v>
      </c>
      <c r="B72" s="14">
        <v>120300</v>
      </c>
      <c r="C72" s="86" t="s">
        <v>32</v>
      </c>
      <c r="D72" s="86" t="s">
        <v>32</v>
      </c>
      <c r="E72" s="86" t="s">
        <v>32</v>
      </c>
      <c r="F72" s="86" t="e">
        <f t="shared" si="13"/>
        <v>#VALUE!</v>
      </c>
      <c r="G72" s="97" t="e">
        <f t="shared" si="14"/>
        <v>#VALUE!</v>
      </c>
      <c r="H72" s="87"/>
      <c r="I72" s="87"/>
    </row>
    <row r="73" spans="1:9" ht="31.5" customHeight="1" hidden="1">
      <c r="A73" s="16" t="s">
        <v>40</v>
      </c>
      <c r="B73" s="8">
        <v>180415</v>
      </c>
      <c r="C73" s="66"/>
      <c r="D73" s="66"/>
      <c r="E73" s="66"/>
      <c r="F73" s="70" t="e">
        <f t="shared" si="13"/>
        <v>#DIV/0!</v>
      </c>
      <c r="G73" s="66">
        <f t="shared" si="14"/>
        <v>0</v>
      </c>
      <c r="H73" s="67">
        <f aca="true" t="shared" si="15" ref="H73:H86">E73-C73</f>
        <v>0</v>
      </c>
      <c r="I73" s="67" t="e">
        <f t="shared" si="3"/>
        <v>#DIV/0!</v>
      </c>
    </row>
    <row r="74" spans="1:9" ht="18" customHeight="1">
      <c r="A74" s="26" t="s">
        <v>19</v>
      </c>
      <c r="B74" s="8">
        <v>190100</v>
      </c>
      <c r="C74" s="66">
        <v>203</v>
      </c>
      <c r="D74" s="66">
        <v>215</v>
      </c>
      <c r="E74" s="66">
        <v>253.2</v>
      </c>
      <c r="F74" s="66">
        <f>D74-C74</f>
        <v>12</v>
      </c>
      <c r="G74" s="66">
        <f>E74-D74</f>
        <v>38.19999999999999</v>
      </c>
      <c r="H74" s="67">
        <f t="shared" si="15"/>
        <v>50.19999999999999</v>
      </c>
      <c r="I74" s="67">
        <f>E74/C74*100</f>
        <v>124.72906403940887</v>
      </c>
    </row>
    <row r="75" spans="1:9" ht="31.5" customHeight="1" hidden="1">
      <c r="A75" s="16" t="s">
        <v>34</v>
      </c>
      <c r="B75" s="8">
        <v>190500</v>
      </c>
      <c r="C75" s="66"/>
      <c r="D75" s="66"/>
      <c r="E75" s="66"/>
      <c r="F75" s="70" t="e">
        <f>E75/D75*100</f>
        <v>#DIV/0!</v>
      </c>
      <c r="G75" s="66">
        <f>E75-D75</f>
        <v>0</v>
      </c>
      <c r="H75" s="67">
        <f t="shared" si="15"/>
        <v>0</v>
      </c>
      <c r="I75" s="68" t="e">
        <f>E75/C75*100</f>
        <v>#DIV/0!</v>
      </c>
    </row>
    <row r="76" spans="1:9" ht="44.25" customHeight="1" hidden="1">
      <c r="A76" s="16" t="s">
        <v>67</v>
      </c>
      <c r="B76" s="8">
        <v>211100</v>
      </c>
      <c r="C76" s="66"/>
      <c r="D76" s="66"/>
      <c r="E76" s="66"/>
      <c r="F76" s="70" t="e">
        <f>E76/D76*100</f>
        <v>#DIV/0!</v>
      </c>
      <c r="G76" s="71">
        <f>E76-D76</f>
        <v>0</v>
      </c>
      <c r="H76" s="67">
        <f t="shared" si="15"/>
        <v>0</v>
      </c>
      <c r="I76" s="72" t="e">
        <f t="shared" si="3"/>
        <v>#DIV/0!</v>
      </c>
    </row>
    <row r="77" spans="1:9" ht="31.5" customHeight="1" hidden="1">
      <c r="A77" s="16" t="s">
        <v>27</v>
      </c>
      <c r="B77" s="8">
        <v>240616</v>
      </c>
      <c r="C77" s="66"/>
      <c r="D77" s="66"/>
      <c r="E77" s="66"/>
      <c r="F77" s="73" t="e">
        <f t="shared" si="13"/>
        <v>#DIV/0!</v>
      </c>
      <c r="G77" s="66">
        <f t="shared" si="14"/>
        <v>0</v>
      </c>
      <c r="H77" s="67">
        <f t="shared" si="15"/>
        <v>0</v>
      </c>
      <c r="I77" s="67" t="e">
        <f t="shared" si="3"/>
        <v>#DIV/0!</v>
      </c>
    </row>
    <row r="78" spans="1:11" ht="61.5" customHeight="1">
      <c r="A78" s="16" t="s">
        <v>17</v>
      </c>
      <c r="B78" s="8">
        <v>240621</v>
      </c>
      <c r="C78" s="66">
        <v>37.2</v>
      </c>
      <c r="D78" s="66">
        <v>15</v>
      </c>
      <c r="E78" s="66">
        <v>30.3</v>
      </c>
      <c r="F78" s="66">
        <f t="shared" si="13"/>
        <v>202</v>
      </c>
      <c r="G78" s="66">
        <f t="shared" si="14"/>
        <v>15.3</v>
      </c>
      <c r="H78" s="67">
        <f t="shared" si="15"/>
        <v>-6.900000000000002</v>
      </c>
      <c r="I78" s="67">
        <f t="shared" si="3"/>
        <v>81.4516129032258</v>
      </c>
      <c r="K78" s="135"/>
    </row>
    <row r="79" spans="1:9" ht="30.75" customHeight="1" hidden="1">
      <c r="A79" s="21" t="s">
        <v>29</v>
      </c>
      <c r="B79" s="8">
        <v>241700</v>
      </c>
      <c r="C79" s="66"/>
      <c r="D79" s="66"/>
      <c r="E79" s="66"/>
      <c r="F79" s="70" t="e">
        <f aca="true" t="shared" si="16" ref="F79:F84">E79/D79*100</f>
        <v>#DIV/0!</v>
      </c>
      <c r="G79" s="71">
        <f>E79-D79</f>
        <v>0</v>
      </c>
      <c r="H79" s="67">
        <f t="shared" si="15"/>
        <v>0</v>
      </c>
      <c r="I79" s="72" t="e">
        <f t="shared" si="3"/>
        <v>#DIV/0!</v>
      </c>
    </row>
    <row r="80" spans="1:9" ht="16.5" customHeight="1" hidden="1">
      <c r="A80" s="30" t="s">
        <v>20</v>
      </c>
      <c r="B80" s="24">
        <v>250000</v>
      </c>
      <c r="C80" s="91"/>
      <c r="D80" s="91"/>
      <c r="E80" s="91"/>
      <c r="F80" s="90" t="e">
        <f>E80/D80*100</f>
        <v>#DIV/0!</v>
      </c>
      <c r="G80" s="66"/>
      <c r="H80" s="92">
        <f t="shared" si="15"/>
        <v>0</v>
      </c>
      <c r="I80" s="67" t="e">
        <f t="shared" si="3"/>
        <v>#DIV/0!</v>
      </c>
    </row>
    <row r="81" spans="1:9" ht="54" customHeight="1">
      <c r="A81" s="31" t="s">
        <v>33</v>
      </c>
      <c r="B81" s="8">
        <v>310300</v>
      </c>
      <c r="C81" s="91">
        <v>5215.6</v>
      </c>
      <c r="D81" s="91"/>
      <c r="E81" s="91"/>
      <c r="F81" s="90" t="e">
        <f>E81/D81*100</f>
        <v>#DIV/0!</v>
      </c>
      <c r="G81" s="66">
        <f t="shared" si="14"/>
        <v>0</v>
      </c>
      <c r="H81" s="92">
        <f t="shared" si="15"/>
        <v>-5215.6</v>
      </c>
      <c r="I81" s="98">
        <f t="shared" si="3"/>
        <v>0</v>
      </c>
    </row>
    <row r="82" spans="1:9" ht="92.25" customHeight="1">
      <c r="A82" s="16" t="s">
        <v>30</v>
      </c>
      <c r="B82" s="8">
        <v>330101</v>
      </c>
      <c r="C82" s="66"/>
      <c r="D82" s="66">
        <v>50</v>
      </c>
      <c r="E82" s="66">
        <v>425.5</v>
      </c>
      <c r="F82" s="66">
        <f>E82/D82*100</f>
        <v>851</v>
      </c>
      <c r="G82" s="66">
        <f t="shared" si="14"/>
        <v>375.5</v>
      </c>
      <c r="H82" s="67">
        <f t="shared" si="15"/>
        <v>425.5</v>
      </c>
      <c r="I82" s="98" t="e">
        <f t="shared" si="3"/>
        <v>#DIV/0!</v>
      </c>
    </row>
    <row r="83" spans="1:9" ht="17.25" customHeight="1">
      <c r="A83" s="26" t="s">
        <v>24</v>
      </c>
      <c r="B83" s="8">
        <v>410500</v>
      </c>
      <c r="C83" s="66"/>
      <c r="D83" s="66"/>
      <c r="E83" s="66"/>
      <c r="F83" s="73" t="e">
        <f t="shared" si="16"/>
        <v>#DIV/0!</v>
      </c>
      <c r="G83" s="66">
        <f>E83-D83</f>
        <v>0</v>
      </c>
      <c r="H83" s="67">
        <f t="shared" si="15"/>
        <v>0</v>
      </c>
      <c r="I83" s="99" t="e">
        <f t="shared" si="3"/>
        <v>#DIV/0!</v>
      </c>
    </row>
    <row r="84" spans="1:9" ht="18.75" customHeight="1" thickBot="1">
      <c r="A84" s="32" t="s">
        <v>28</v>
      </c>
      <c r="B84" s="11">
        <v>501100</v>
      </c>
      <c r="C84" s="78">
        <v>231.6</v>
      </c>
      <c r="D84" s="78">
        <v>380</v>
      </c>
      <c r="E84" s="78">
        <v>776.8</v>
      </c>
      <c r="F84" s="78">
        <f t="shared" si="16"/>
        <v>204.42105263157893</v>
      </c>
      <c r="G84" s="78">
        <f t="shared" si="14"/>
        <v>396.79999999999995</v>
      </c>
      <c r="H84" s="79">
        <f t="shared" si="15"/>
        <v>545.1999999999999</v>
      </c>
      <c r="I84" s="67">
        <f t="shared" si="3"/>
        <v>335.40587219343695</v>
      </c>
    </row>
    <row r="85" spans="1:12" s="45" customFormat="1" ht="29.25" customHeight="1" thickBot="1">
      <c r="A85" s="44" t="s">
        <v>26</v>
      </c>
      <c r="B85" s="48"/>
      <c r="C85" s="80">
        <f>SUM(C73:C84)</f>
        <v>5687.400000000001</v>
      </c>
      <c r="D85" s="80">
        <v>350</v>
      </c>
      <c r="E85" s="80">
        <f>SUM(E73:E84)</f>
        <v>1485.8</v>
      </c>
      <c r="F85" s="118">
        <f>E85/D85*100</f>
        <v>424.5142857142857</v>
      </c>
      <c r="G85" s="118">
        <f>E85-D85</f>
        <v>1135.8</v>
      </c>
      <c r="H85" s="81">
        <f t="shared" si="15"/>
        <v>-4201.6</v>
      </c>
      <c r="I85" s="81">
        <f>E85/C85*100</f>
        <v>26.124415374336245</v>
      </c>
      <c r="J85" s="82"/>
      <c r="K85" s="134"/>
      <c r="L85" s="134"/>
    </row>
    <row r="86" spans="1:12" s="45" customFormat="1" ht="24.75" customHeight="1" thickBot="1">
      <c r="A86" s="47" t="s">
        <v>25</v>
      </c>
      <c r="B86" s="48"/>
      <c r="C86" s="80">
        <f>C69+C85</f>
        <v>303275.10000000003</v>
      </c>
      <c r="D86" s="80">
        <f>D69+D85</f>
        <v>272882.9</v>
      </c>
      <c r="E86" s="80">
        <f>E69+E85</f>
        <v>301797.5</v>
      </c>
      <c r="F86" s="118">
        <f>E86/D86*100</f>
        <v>110.5959735842737</v>
      </c>
      <c r="G86" s="118">
        <f>E86-D86</f>
        <v>28914.599999999977</v>
      </c>
      <c r="H86" s="81">
        <f t="shared" si="15"/>
        <v>-1477.600000000035</v>
      </c>
      <c r="I86" s="81">
        <f>E86/C86*100</f>
        <v>99.51278558641971</v>
      </c>
      <c r="J86" s="82"/>
      <c r="K86" s="134"/>
      <c r="L86" s="134"/>
    </row>
    <row r="87" spans="1:9" ht="18.75" customHeight="1">
      <c r="A87" s="22"/>
      <c r="B87" s="5"/>
      <c r="C87" s="100"/>
      <c r="D87" s="100"/>
      <c r="E87" s="100"/>
      <c r="F87" s="101"/>
      <c r="G87" s="101"/>
      <c r="H87" s="102"/>
      <c r="I87" s="102"/>
    </row>
    <row r="88" spans="1:9" ht="18.75" customHeight="1" hidden="1">
      <c r="A88" s="22"/>
      <c r="B88" s="5"/>
      <c r="C88" s="100"/>
      <c r="D88" s="100"/>
      <c r="E88" s="100"/>
      <c r="F88" s="101"/>
      <c r="G88" s="101"/>
      <c r="H88" s="102"/>
      <c r="I88" s="102"/>
    </row>
    <row r="89" spans="1:9" ht="18.75" customHeight="1" hidden="1">
      <c r="A89" s="22"/>
      <c r="B89" s="5"/>
      <c r="C89" s="100"/>
      <c r="D89" s="100"/>
      <c r="E89" s="100"/>
      <c r="F89" s="101"/>
      <c r="G89" s="101"/>
      <c r="H89" s="102"/>
      <c r="I89" s="102"/>
    </row>
    <row r="90" spans="1:9" ht="18.75" customHeight="1" hidden="1">
      <c r="A90" s="23" t="s">
        <v>35</v>
      </c>
      <c r="B90" s="6"/>
      <c r="C90" s="103"/>
      <c r="D90" s="104"/>
      <c r="E90" s="104"/>
      <c r="F90" s="103"/>
      <c r="G90" s="103"/>
      <c r="H90" s="105" t="s">
        <v>75</v>
      </c>
      <c r="I90" s="102"/>
    </row>
    <row r="91" spans="1:9" ht="18.75" customHeight="1" thickBot="1">
      <c r="A91" s="22"/>
      <c r="B91" s="5"/>
      <c r="C91" s="100"/>
      <c r="D91" s="100"/>
      <c r="E91" s="100"/>
      <c r="F91" s="101"/>
      <c r="G91" s="101"/>
      <c r="H91" s="102"/>
      <c r="I91" s="102"/>
    </row>
    <row r="92" spans="1:9" ht="102" customHeight="1" thickBot="1">
      <c r="A92" s="121" t="s">
        <v>3</v>
      </c>
      <c r="B92" s="123" t="s">
        <v>4</v>
      </c>
      <c r="C92" s="125" t="s">
        <v>96</v>
      </c>
      <c r="D92" s="127" t="s">
        <v>97</v>
      </c>
      <c r="E92" s="127" t="s">
        <v>98</v>
      </c>
      <c r="F92" s="129" t="s">
        <v>62</v>
      </c>
      <c r="G92" s="129"/>
      <c r="H92" s="119" t="s">
        <v>99</v>
      </c>
      <c r="I92" s="120"/>
    </row>
    <row r="93" spans="1:9" ht="45" customHeight="1" thickBot="1">
      <c r="A93" s="122"/>
      <c r="B93" s="124"/>
      <c r="C93" s="126"/>
      <c r="D93" s="128"/>
      <c r="E93" s="128"/>
      <c r="F93" s="106" t="s">
        <v>22</v>
      </c>
      <c r="G93" s="107" t="s">
        <v>21</v>
      </c>
      <c r="H93" s="107" t="s">
        <v>21</v>
      </c>
      <c r="I93" s="108" t="s">
        <v>22</v>
      </c>
    </row>
    <row r="94" spans="1:9" ht="18.75" customHeight="1" thickBot="1">
      <c r="A94" s="36" t="s">
        <v>20</v>
      </c>
      <c r="B94" s="13">
        <v>250000</v>
      </c>
      <c r="C94" s="94">
        <v>2383.9</v>
      </c>
      <c r="D94" s="94">
        <v>37553.1</v>
      </c>
      <c r="E94" s="94">
        <v>4981.4</v>
      </c>
      <c r="F94" s="109">
        <f>E94/D94*100</f>
        <v>13.264950163901249</v>
      </c>
      <c r="G94" s="109">
        <f>E94-D94</f>
        <v>-32571.699999999997</v>
      </c>
      <c r="H94" s="110">
        <f>E94-C94</f>
        <v>2597.4999999999995</v>
      </c>
      <c r="I94" s="111">
        <f>E94/C94*100</f>
        <v>208.9601073870548</v>
      </c>
    </row>
    <row r="95" spans="1:9" ht="18.75" customHeight="1">
      <c r="A95" s="53"/>
      <c r="B95" s="54"/>
      <c r="C95" s="112"/>
      <c r="D95" s="112"/>
      <c r="E95" s="112"/>
      <c r="F95" s="112"/>
      <c r="G95" s="112"/>
      <c r="H95" s="113"/>
      <c r="I95" s="113"/>
    </row>
    <row r="96" spans="1:9" ht="18.75" customHeight="1">
      <c r="A96" s="22"/>
      <c r="B96" s="5"/>
      <c r="C96" s="100"/>
      <c r="D96" s="100"/>
      <c r="E96" s="100"/>
      <c r="F96" s="101"/>
      <c r="G96" s="101"/>
      <c r="H96" s="102"/>
      <c r="I96" s="102"/>
    </row>
    <row r="97" spans="1:9" ht="18.75" customHeight="1">
      <c r="A97" s="23" t="s">
        <v>35</v>
      </c>
      <c r="B97" s="6"/>
      <c r="C97" s="103"/>
      <c r="D97" s="104"/>
      <c r="E97" s="104"/>
      <c r="F97" s="103"/>
      <c r="G97" s="103"/>
      <c r="H97" s="105" t="s">
        <v>75</v>
      </c>
      <c r="I97" s="102"/>
    </row>
    <row r="98" spans="1:9" ht="15.75">
      <c r="A98" s="22"/>
      <c r="B98" s="5"/>
      <c r="C98" s="114"/>
      <c r="D98" s="114"/>
      <c r="E98" s="114"/>
      <c r="F98" s="114"/>
      <c r="G98" s="114"/>
      <c r="H98" s="115"/>
      <c r="I98" s="115"/>
    </row>
    <row r="99" ht="14.25">
      <c r="I99" s="103"/>
    </row>
    <row r="100" spans="1:9" ht="14.25">
      <c r="A100" s="33"/>
      <c r="B100" s="6"/>
      <c r="C100" s="103"/>
      <c r="D100" s="103"/>
      <c r="E100" s="104"/>
      <c r="F100" s="103"/>
      <c r="G100" s="103"/>
      <c r="H100" s="103"/>
      <c r="I100" s="103"/>
    </row>
    <row r="101" spans="1:5" ht="12.75">
      <c r="A101" s="34"/>
      <c r="E101" s="117"/>
    </row>
    <row r="102" spans="1:5" ht="12.75" hidden="1">
      <c r="A102" s="34"/>
      <c r="E102" s="117"/>
    </row>
    <row r="103" spans="1:5" ht="12.75" hidden="1">
      <c r="A103" s="34"/>
      <c r="E103" s="117"/>
    </row>
    <row r="104" spans="1:5" ht="12.75" hidden="1">
      <c r="A104" s="34"/>
      <c r="E104" s="117"/>
    </row>
    <row r="105" spans="1:5" ht="12.75" hidden="1">
      <c r="A105" s="34"/>
      <c r="E105" s="117"/>
    </row>
    <row r="106" spans="1:5" ht="12.75" hidden="1">
      <c r="A106" s="34"/>
      <c r="E106" s="117"/>
    </row>
    <row r="107" spans="1:5" ht="12.75" hidden="1">
      <c r="A107" s="34"/>
      <c r="E107" s="117"/>
    </row>
    <row r="108" spans="1:5" ht="12.75" hidden="1">
      <c r="A108" s="34"/>
      <c r="E108" s="117"/>
    </row>
    <row r="109" spans="1:5" ht="12.75" hidden="1">
      <c r="A109" s="34"/>
      <c r="E109" s="117"/>
    </row>
    <row r="110" spans="1:5" ht="12.75" hidden="1">
      <c r="A110" s="34"/>
      <c r="E110" s="117"/>
    </row>
    <row r="111" spans="1:5" ht="12.75" hidden="1">
      <c r="A111" s="34"/>
      <c r="E111" s="117"/>
    </row>
    <row r="112" spans="1:5" ht="12.75" hidden="1">
      <c r="A112" s="34"/>
      <c r="E112" s="117"/>
    </row>
    <row r="113" spans="1:5" ht="12.75" hidden="1">
      <c r="A113" s="34"/>
      <c r="E113" s="117"/>
    </row>
    <row r="114" spans="1:5" ht="12.75" hidden="1">
      <c r="A114" s="34"/>
      <c r="E114" s="117"/>
    </row>
    <row r="115" spans="1:5" ht="12.75" hidden="1">
      <c r="A115" s="34"/>
      <c r="E115" s="117"/>
    </row>
    <row r="116" spans="1:5" ht="12.75" hidden="1">
      <c r="A116" s="34"/>
      <c r="E116" s="117"/>
    </row>
    <row r="117" spans="1:5" ht="12.75" hidden="1">
      <c r="A117" s="34"/>
      <c r="E117" s="117"/>
    </row>
    <row r="118" spans="1:5" ht="12.75" hidden="1">
      <c r="A118" s="34"/>
      <c r="E118" s="117"/>
    </row>
    <row r="119" spans="1:5" ht="12.75" hidden="1">
      <c r="A119" s="34"/>
      <c r="E119" s="117"/>
    </row>
    <row r="120" spans="1:5" ht="12.75" hidden="1">
      <c r="A120" s="34"/>
      <c r="E120" s="117"/>
    </row>
    <row r="121" spans="1:5" ht="12.75" hidden="1">
      <c r="A121" s="34"/>
      <c r="E121" s="117"/>
    </row>
    <row r="122" spans="1:5" ht="12.75" hidden="1">
      <c r="A122" s="34"/>
      <c r="E122" s="117"/>
    </row>
    <row r="123" spans="1:5" ht="12.75" hidden="1">
      <c r="A123" s="34"/>
      <c r="E123" s="117"/>
    </row>
    <row r="124" spans="1:5" ht="12.75" hidden="1">
      <c r="A124" s="34"/>
      <c r="E124" s="117"/>
    </row>
    <row r="125" spans="1:5" ht="12.75" hidden="1">
      <c r="A125" s="34"/>
      <c r="E125" s="117"/>
    </row>
    <row r="126" spans="1:5" ht="12.75" hidden="1">
      <c r="A126" s="34"/>
      <c r="E126" s="117"/>
    </row>
    <row r="127" spans="1:5" ht="12.75" hidden="1">
      <c r="A127" s="34"/>
      <c r="E127" s="117"/>
    </row>
    <row r="128" ht="12.75" hidden="1">
      <c r="E128" s="117"/>
    </row>
    <row r="129" ht="12.75" hidden="1">
      <c r="E129" s="117"/>
    </row>
    <row r="130" ht="12.75" hidden="1">
      <c r="E130" s="117"/>
    </row>
    <row r="131" ht="12.75" hidden="1">
      <c r="E131" s="117"/>
    </row>
    <row r="132" ht="12.75" hidden="1">
      <c r="E132" s="117"/>
    </row>
    <row r="133" ht="12.75" hidden="1">
      <c r="E133" s="117"/>
    </row>
    <row r="134" ht="12.75" hidden="1"/>
    <row r="135" ht="12.75" hidden="1"/>
  </sheetData>
  <sheetProtection/>
  <mergeCells count="15">
    <mergeCell ref="H4:I5"/>
    <mergeCell ref="A1:I1"/>
    <mergeCell ref="A4:A6"/>
    <mergeCell ref="B4:B6"/>
    <mergeCell ref="C4:C6"/>
    <mergeCell ref="F4:G5"/>
    <mergeCell ref="D4:D6"/>
    <mergeCell ref="E4:E6"/>
    <mergeCell ref="H92:I92"/>
    <mergeCell ref="A92:A93"/>
    <mergeCell ref="B92:B93"/>
    <mergeCell ref="C92:C93"/>
    <mergeCell ref="D92:D93"/>
    <mergeCell ref="E92:E93"/>
    <mergeCell ref="F92:G92"/>
  </mergeCells>
  <printOptions/>
  <pageMargins left="0.7874015748031497" right="0.1968503937007874" top="0" bottom="0" header="0.5118110236220472" footer="0.1968503937007874"/>
  <pageSetup fitToHeight="2" horizontalDpi="600" verticalDpi="600" orientation="portrait" paperSize="9" scale="62" r:id="rId1"/>
  <rowBreaks count="2" manualBreakCount="2">
    <brk id="45" max="8" man="1"/>
    <brk id="101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fff</dc:creator>
  <cp:keywords/>
  <dc:description/>
  <cp:lastModifiedBy>Бондарчук</cp:lastModifiedBy>
  <cp:lastPrinted>2024-04-03T11:33:48Z</cp:lastPrinted>
  <dcterms:created xsi:type="dcterms:W3CDTF">1999-07-22T08:06:56Z</dcterms:created>
  <dcterms:modified xsi:type="dcterms:W3CDTF">2024-04-15T12:16:47Z</dcterms:modified>
  <cp:category/>
  <cp:version/>
  <cp:contentType/>
  <cp:contentStatus/>
</cp:coreProperties>
</file>