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3116" windowHeight="13176" activeTab="2"/>
  </bookViews>
  <sheets>
    <sheet name="Лист1" sheetId="1" r:id="rId1"/>
    <sheet name="Весь" sheetId="2" r:id="rId2"/>
    <sheet name="Після комісії ЄПП" sheetId="3" r:id="rId3"/>
  </sheets>
  <definedNames>
    <definedName name="_xlnm._FilterDatabase" localSheetId="1" hidden="1">Весь!$A$1:$K$103</definedName>
    <definedName name="_xlnm._FilterDatabase" localSheetId="2" hidden="1">'Після комісії ЄПП'!$A$1:$K$104</definedName>
    <definedName name="_xlnm.Print_Titles" localSheetId="1">Весь!$6:$7</definedName>
    <definedName name="_xlnm.Print_Titles" localSheetId="2">'Після комісії ЄПП'!$6:$7</definedName>
    <definedName name="_xlnm.Print_Area" localSheetId="1">Весь!$A$1:$K$79</definedName>
    <definedName name="_xlnm.Print_Area" localSheetId="0">Лист1!$A$1:$U$21</definedName>
    <definedName name="_xlnm.Print_Area" localSheetId="2">'Після комісії ЄПП'!$A$1:$K$91</definedName>
  </definedNames>
  <calcPr calcId="125725"/>
</workbook>
</file>

<file path=xl/calcChain.xml><?xml version="1.0" encoding="utf-8"?>
<calcChain xmlns="http://schemas.openxmlformats.org/spreadsheetml/2006/main">
  <c r="H84" i="3"/>
  <c r="H86" s="1"/>
  <c r="H91" s="1"/>
  <c r="I51"/>
  <c r="G84"/>
  <c r="G85"/>
  <c r="F85"/>
  <c r="F84"/>
  <c r="F27"/>
  <c r="H85"/>
  <c r="G62"/>
  <c r="H62"/>
  <c r="F62"/>
  <c r="F8"/>
  <c r="G8"/>
  <c r="G77" s="1"/>
  <c r="I11"/>
  <c r="I14"/>
  <c r="H8"/>
  <c r="H21"/>
  <c r="H24"/>
  <c r="H27"/>
  <c r="H31"/>
  <c r="H74"/>
  <c r="G16"/>
  <c r="G21"/>
  <c r="G24"/>
  <c r="G27"/>
  <c r="G31"/>
  <c r="G74"/>
  <c r="I76"/>
  <c r="I74"/>
  <c r="F74"/>
  <c r="I70"/>
  <c r="I69"/>
  <c r="I73"/>
  <c r="I68"/>
  <c r="I67"/>
  <c r="I66"/>
  <c r="I65"/>
  <c r="I62" s="1"/>
  <c r="I72"/>
  <c r="I64"/>
  <c r="I61"/>
  <c r="I60"/>
  <c r="I59"/>
  <c r="I58"/>
  <c r="I57"/>
  <c r="I52"/>
  <c r="I50"/>
  <c r="I48"/>
  <c r="I49"/>
  <c r="I47"/>
  <c r="I56"/>
  <c r="I46"/>
  <c r="I45"/>
  <c r="I44"/>
  <c r="I43"/>
  <c r="I55"/>
  <c r="I42"/>
  <c r="I41"/>
  <c r="I40"/>
  <c r="I39"/>
  <c r="I38"/>
  <c r="I54"/>
  <c r="I37"/>
  <c r="I36"/>
  <c r="I35"/>
  <c r="I34"/>
  <c r="I33"/>
  <c r="F31"/>
  <c r="I27"/>
  <c r="I26"/>
  <c r="I24"/>
  <c r="F24"/>
  <c r="I23"/>
  <c r="I21" s="1"/>
  <c r="F21"/>
  <c r="I19"/>
  <c r="I18"/>
  <c r="F16"/>
  <c r="I12"/>
  <c r="I15"/>
  <c r="I10"/>
  <c r="G62" i="2"/>
  <c r="H62"/>
  <c r="F62"/>
  <c r="F16"/>
  <c r="F76" s="1"/>
  <c r="I37"/>
  <c r="F31"/>
  <c r="I66"/>
  <c r="I67"/>
  <c r="I68"/>
  <c r="I69"/>
  <c r="I70"/>
  <c r="I71"/>
  <c r="I72"/>
  <c r="I20"/>
  <c r="G31"/>
  <c r="H31"/>
  <c r="I45"/>
  <c r="I44"/>
  <c r="I43"/>
  <c r="I42"/>
  <c r="I51"/>
  <c r="I50"/>
  <c r="I49"/>
  <c r="I54"/>
  <c r="I55"/>
  <c r="I56"/>
  <c r="I57"/>
  <c r="I58"/>
  <c r="I59"/>
  <c r="I60"/>
  <c r="I48"/>
  <c r="I61"/>
  <c r="G73"/>
  <c r="H73"/>
  <c r="F73"/>
  <c r="I75"/>
  <c r="I73"/>
  <c r="I65"/>
  <c r="I64"/>
  <c r="I62" s="1"/>
  <c r="I34"/>
  <c r="I53"/>
  <c r="I52"/>
  <c r="I47"/>
  <c r="I46"/>
  <c r="I41"/>
  <c r="I40"/>
  <c r="I39"/>
  <c r="I36"/>
  <c r="I35"/>
  <c r="I31"/>
  <c r="I33"/>
  <c r="G28"/>
  <c r="H28"/>
  <c r="I28"/>
  <c r="F28"/>
  <c r="G16"/>
  <c r="I19"/>
  <c r="I18"/>
  <c r="I16" s="1"/>
  <c r="I27"/>
  <c r="I25"/>
  <c r="G25"/>
  <c r="H25"/>
  <c r="F25"/>
  <c r="I14"/>
  <c r="F8"/>
  <c r="G8"/>
  <c r="H8"/>
  <c r="I15"/>
  <c r="I13"/>
  <c r="I12"/>
  <c r="I10"/>
  <c r="I8" s="1"/>
  <c r="G21"/>
  <c r="G76" s="1"/>
  <c r="H21"/>
  <c r="H76" s="1"/>
  <c r="H83" i="3" s="1"/>
  <c r="F21" i="2"/>
  <c r="I23"/>
  <c r="I21" s="1"/>
  <c r="I16" i="3"/>
  <c r="I8"/>
  <c r="F77"/>
  <c r="F83" s="1"/>
  <c r="F86"/>
  <c r="I31"/>
  <c r="H77"/>
  <c r="F90"/>
  <c r="H90"/>
  <c r="H87"/>
  <c r="F87"/>
  <c r="F91" s="1"/>
  <c r="G87" l="1"/>
  <c r="G86"/>
  <c r="G90"/>
  <c r="G83"/>
  <c r="I76" i="2"/>
  <c r="I77" i="3"/>
  <c r="G91" l="1"/>
</calcChain>
</file>

<file path=xl/comments1.xml><?xml version="1.0" encoding="utf-8"?>
<comments xmlns="http://schemas.openxmlformats.org/spreadsheetml/2006/main">
  <authors>
    <author>VOINSVITLA</author>
  </authors>
  <commentList>
    <comment ref="F83" authorId="0">
      <text>
        <r>
          <rPr>
            <b/>
            <sz val="9"/>
            <color indexed="81"/>
            <rFont val="Tahoma"/>
            <family val="2"/>
            <charset val="204"/>
          </rPr>
          <t>VOINSVITLA:</t>
        </r>
        <r>
          <rPr>
            <sz val="9"/>
            <color indexed="81"/>
            <rFont val="Tahoma"/>
            <family val="2"/>
            <charset val="204"/>
          </rPr>
          <t xml:space="preserve">
Не увійшли 2 проєкти, будівництво амбулаторії та будівництво світлофорного обєкту</t>
        </r>
      </text>
    </comment>
    <comment ref="G83" authorId="0">
      <text>
        <r>
          <rPr>
            <b/>
            <sz val="9"/>
            <color indexed="81"/>
            <rFont val="Tahoma"/>
            <family val="2"/>
            <charset val="204"/>
          </rPr>
          <t>VOINSVITLA:</t>
        </r>
        <r>
          <rPr>
            <sz val="9"/>
            <color indexed="81"/>
            <rFont val="Tahoma"/>
            <family val="2"/>
            <charset val="204"/>
          </rPr>
          <t xml:space="preserve">
не увійшов обєкт будівництво амбулаторії
</t>
        </r>
      </text>
    </comment>
  </commentList>
</comments>
</file>

<file path=xl/sharedStrings.xml><?xml version="1.0" encoding="utf-8"?>
<sst xmlns="http://schemas.openxmlformats.org/spreadsheetml/2006/main" count="606" uniqueCount="195">
  <si>
    <t>Перелік розпочатих та нових публічних інвестиційних проектів та програм публічних інвестицій</t>
  </si>
  <si>
    <t>(найменування галузевого структурного підрозділу)</t>
  </si>
  <si>
    <t>Унікальний ідентифікатор публічного інвестиційного проекту / програми публічних інвестицій</t>
  </si>
  <si>
    <t>Галузь/ сектор/</t>
  </si>
  <si>
    <t>Період реалізації проекту/програми</t>
  </si>
  <si>
    <t>початок (рік)</t>
  </si>
  <si>
    <t>завершення (рік)</t>
  </si>
  <si>
    <t>Ступінь готовності/ етап життєвого циклу проекту</t>
  </si>
  <si>
    <t>Відповідність критеріям програм з підготовки проектів/ програм (PPF) (так/ні)</t>
  </si>
  <si>
    <t>Загальна вартість, тис. гривень</t>
  </si>
  <si>
    <t>У тому числі обсяг фінансування за роками:</t>
  </si>
  <si>
    <t>факт з початку реалізації</t>
  </si>
  <si>
    <t>прогноз на другий рік</t>
  </si>
  <si>
    <t>прогноз на третій рік</t>
  </si>
  <si>
    <t>прогноз до завершення реалізації</t>
  </si>
  <si>
    <t>Примітка</t>
  </si>
  <si>
    <t xml:space="preserve">Розпочаті публічні інвестиційні проекти (програми публічних інвестицій): </t>
  </si>
  <si>
    <t>Нові публічні інвестиційні проекти (програми публічних інвестицій):</t>
  </si>
  <si>
    <t>№ п/п</t>
  </si>
  <si>
    <t>Сектор/ галузь</t>
  </si>
  <si>
    <t>Бал за пріоритезацією в єдиному проектному портфелі публічних інвестицій регіону (територіальної громади) (для нових проектів / програм)</t>
  </si>
  <si>
    <t>Розподіл публічних інвестицій на підготовку та реалізацію публічних інвестиційних проектів та програм публічних інвестицій</t>
  </si>
  <si>
    <t>Головний розпорядник бюджетних коштів</t>
  </si>
  <si>
    <t>х</t>
  </si>
  <si>
    <t>посада</t>
  </si>
  <si>
    <t>(прізвище, власне ім’я, по батькові (за наявності)</t>
  </si>
  <si>
    <t>(дата)</t>
  </si>
  <si>
    <t>Поря-дковий номер</t>
  </si>
  <si>
    <t>Унікальний ідентифіка-тор публічного інвестиційно-го проекту / програми публічних інвестицій</t>
  </si>
  <si>
    <t>Назва публічного інвестиційно-го проекту/ програми публічних інвестицій</t>
  </si>
  <si>
    <t>Бал за пріоритез-ацією в єдиному проектно-му портфелі публічних інвестицій регіону (терито-ріальної громади)</t>
  </si>
  <si>
    <t>Передінвес-тиційні дослідження (зазначити)</t>
  </si>
  <si>
    <t>Рішення інвести-ційної ради щодо пріори-тетності подальшої підготовки (дата, номер)</t>
  </si>
  <si>
    <t>план на поточний бюдже-тний період</t>
  </si>
  <si>
    <t>прогноз на наступ-ний рік</t>
  </si>
  <si>
    <t>Пропон-оване джерело фінансо-вого забезпе-чення (зазна-чити)</t>
  </si>
  <si>
    <t>Підтвер-дження наявності пропонованого джерела фінан-сового забезпечення</t>
  </si>
  <si>
    <t xml:space="preserve">Додаток 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  Порядку розподілу коштів бюджету 
Павлоградської міської територіальної громади на підготовку та реалізацію публічних інвестиційних проєктів та програм публічних інвестицій </t>
  </si>
  <si>
    <t xml:space="preserve">Консолідований перелік </t>
  </si>
  <si>
    <t>Назва публічного інвестиційно-го проекту / програми публічних інвестицій</t>
  </si>
  <si>
    <t>Начальник фінансового управління</t>
  </si>
  <si>
    <t>Раїса РОЇК</t>
  </si>
  <si>
    <t>2026 рік</t>
  </si>
  <si>
    <t>2027 рік</t>
  </si>
  <si>
    <t>2028 рік</t>
  </si>
  <si>
    <t>Разом 
2026-2028 рр.</t>
  </si>
  <si>
    <t>Освіта і наука</t>
  </si>
  <si>
    <t>Спорт та фізичне виховання</t>
  </si>
  <si>
    <t xml:space="preserve">Нові публічні інвестиційні проекти (програми публічних інвестицій):  </t>
  </si>
  <si>
    <t>Житло</t>
  </si>
  <si>
    <t>Муніципальна інфраструктура та послуги</t>
  </si>
  <si>
    <t>Транспорт</t>
  </si>
  <si>
    <t>Довкілля</t>
  </si>
  <si>
    <t>тис.грн</t>
  </si>
  <si>
    <t>Культура та інформація</t>
  </si>
  <si>
    <t>160925-ЕСС70САА</t>
  </si>
  <si>
    <t>Реконструкція будівлі комунального закладу "Павлоградський драматичний театр імені Б.Є. Захави"</t>
  </si>
  <si>
    <t>Відділ культури Павлоградської міської ради</t>
  </si>
  <si>
    <t>Нове будівництво захисної споруди цивільного захисту Ліцею № 9 імені Євгенія Єніна Павлоградської міської ради за адресою: вулиця Озерна, будинок 87, місто Павлоград, Дніпропетровської області." Коригування</t>
  </si>
  <si>
    <t xml:space="preserve">Освіта і наука </t>
  </si>
  <si>
    <t>Реконструкція та модернізація будівлі Ліцею №17 Павлоградської міської ради по вул. Спортивна 61 з метою створення додаткових навчальних місць та підвищення енергоефективност</t>
  </si>
  <si>
    <t>Будівництво зовнішніх електричних мереж для забезпечення електропостачання захисної споруди цивільного захисту (ПРУ) Ліцею №17 Павлоградської міської ради</t>
  </si>
  <si>
    <t>Нове будівництво захисної споруди цивільного захисту (ПРУ) Ліцею № 17 Павлоградської міської ради за адресою: вул.Центральна, 71А м.Павлоград Дніпропетровська область</t>
  </si>
  <si>
    <t>Нове будівництво стадіону, розташованого над  захисною спорудою цивільного захисту Ліцею №17 Павлоградської міської ради за адресою: вулиця Центральна, 71А, м. Павлоград Дніпропетровська область</t>
  </si>
  <si>
    <t>DREAM-UA-180925-34FDC78D</t>
  </si>
  <si>
    <t>Проєкт реконструкції будівлі позашкільного навчального закладу «Дитячо-юнацької спортивної школи» по провул.Музейний, 1а з облаштуванням спортивної зали для надання послуг з адаптивних видів спорту (осіб з інвалідністю та/або осіб з обмеженням повсякденного функціонування, ветеранів війни)</t>
  </si>
  <si>
    <t>Охорона здоров`я</t>
  </si>
  <si>
    <t>220925-F07FB55F</t>
  </si>
  <si>
    <t>Будівництво захисної споруди цивільного захисту на території КНП "Павлоградська лікарня інтенсивного лікування" Павлоградської міської ради розташованого за адресою: Дніпропетровська область, м.Павлоград, вул. Дніпровська, 541</t>
  </si>
  <si>
    <t>Реконструкція системи киснепостачання з заміною трубопроводу та прокладання кисневих мереж та встановлення кисневої станції КНП "Павлоградська міська лікарня № 1" ПМР за адресою: вул. Шевченка, 102, м. Павлоград, Дніпропетровська область</t>
  </si>
  <si>
    <t>Відділ освіти Павлоградської міської ради</t>
  </si>
  <si>
    <t>Відділ з питань сім'ї, молоді та спорту</t>
  </si>
  <si>
    <t>Управління комунального господарства та будівництва Павлоградської міської ради</t>
  </si>
  <si>
    <t>Реконструкція котельні ДНЗ №1 «Веселка» з заміною всього обладнання за адресою Дніпропетровська область, Павлоградський район, м.Павлоград, пров.Спаський, 3</t>
  </si>
  <si>
    <t>DREAM-UA-180925-CBFB1A92</t>
  </si>
  <si>
    <t>DREAM-UA-180925-4DD8F837</t>
  </si>
  <si>
    <t>Реконструкція системи теплопостачання з встановленням блочно-модульноi газовоi котельнi на котельнi IОЦ вул. Полтавська, 90А, м. Павлоград</t>
  </si>
  <si>
    <t>DREAM-UA-170925-052DA662</t>
  </si>
  <si>
    <t>DREAM-UA-190925-86117628</t>
  </si>
  <si>
    <t>Реконструкція каналізаційного колектору від КНС №1 до КНС №1А у м. Павлоград по вул. Ганни Світличної</t>
  </si>
  <si>
    <t>DREAM-UA-160925-D66221C9</t>
  </si>
  <si>
    <t>Реконструкція Павлоградського водозабору І – черги, Дніпропетровська область, Павлоградський район, с. Привовчанське, вул. Надрічна 59</t>
  </si>
  <si>
    <t>DREAM-UA-021025-94807597</t>
  </si>
  <si>
    <t>Реконструкція напірного каналізаційного колектору від КНС №1а до вул. Музична по вул. Бориса Захави в м. Павлоград Дніпропетровської області</t>
  </si>
  <si>
    <t>Капітальний ремонт трубопроводу водопостачання по просп. Шахтобудівників в м. Павлоград." Коригування</t>
  </si>
  <si>
    <t>Реконструкція трубопроводу водопостачання вул. Озерна в м. Павлоград". Коригування</t>
  </si>
  <si>
    <t>Реконструкція гуртожитку по вул. Промислова,9/2 у м. Павлоград Дніпропетровської області (житло для внутрішньо переміщених осіб)</t>
  </si>
  <si>
    <t>Реконструкція гуртожитку по вул. Заводська, 28 м. Павлоград</t>
  </si>
  <si>
    <t>Відділ охорони здоров'я Павлоградської міської ради</t>
  </si>
  <si>
    <t>DREAM-UA-190925-20214951</t>
  </si>
  <si>
    <t>DREAM-UA-061025-B905871B</t>
  </si>
  <si>
    <t>DREAM-UA-061025-32CD7F86</t>
  </si>
  <si>
    <t>DREAM-UA-230925-941BB385</t>
  </si>
  <si>
    <t>Реконструкція споруди цивільного захисту населення розташованої за адресою вул. Героїв України, 2б м. Павлоград, Дніпропетровська область". Коригування</t>
  </si>
  <si>
    <t>DREAM-UA-061025-95D70C2D</t>
  </si>
  <si>
    <t>DREAM-UA-011025-FC74DE37</t>
  </si>
  <si>
    <t>Нове будівництво скважин на Гніздівського водозаборі (в т ч проектно кошторисна документація) (3 шт).</t>
  </si>
  <si>
    <t>Реконструкція котельні КНП «Павлоградська лікарня інтенсивного лікування» за адресою Дніпропетровська область, Павлоградський район, м. Павлоград, вул.Дніпровська, 541.</t>
  </si>
  <si>
    <t>DREAM-UA-170925-2297911C</t>
  </si>
  <si>
    <t>Реконструкція котельнi iз встановленням твердопаливних котлiв на котельнi МКР "Днiпровський" за адресою: Днiпропетровська обл., м.Павлоград вул. Пiдгiрна, 1А»</t>
  </si>
  <si>
    <t>DREAM-UA-150925-4B114B6E</t>
  </si>
  <si>
    <t xml:space="preserve">      </t>
  </si>
  <si>
    <t>Марина ПОЛЬСЬКА</t>
  </si>
  <si>
    <t>DREAM-UA-061025-8BBAFBB5</t>
  </si>
  <si>
    <t>Відновлення гідрологічного режиму шляхом розчищення русла р. Вовча в районі міського пляжу на території парку ім. 1 Травня в м. Павлоград. Капітальний ремонт</t>
  </si>
  <si>
    <t>DREAM-UA-061025-CCBBD3E3</t>
  </si>
  <si>
    <t>DREAM-UA-170925-403C5AD9</t>
  </si>
  <si>
    <t>DREAM-UA-170925-196E926D</t>
  </si>
  <si>
    <t>DREAM-UA-160925-5114A267</t>
  </si>
  <si>
    <t>DREAM-UA-160925-B7F71536</t>
  </si>
  <si>
    <t>DREAM-UA-170925-AD07BEA5</t>
  </si>
  <si>
    <t>171025-C258DC4F</t>
  </si>
  <si>
    <t>Модернізація існуючого вуличного освітлення по центарльним вулицям міста Павлоград шляхом встановлення сучасних LED  світильників з вбудованим пристроєм для регулювання рівня яскравості світла (димером) та базовим модулем дистанційного управління</t>
  </si>
  <si>
    <t>Будівництво очисних споруд м. Павлоград</t>
  </si>
  <si>
    <t>Реконструкція самопливного каналізаційного колектору по вул. Верстатобудівників від ж/ б №34 по вул. Промислова до каналізаційної насосної станції №7 в м. Павлоград Дніпропетровської області</t>
  </si>
  <si>
    <t>Реконструкція каналізаційної мережі по вул. Шевченка від вул. Центральна до вул. Успенська в м.Павлоград Дніпропетровської області</t>
  </si>
  <si>
    <t>DREAM-UA - 160925-2AD21048</t>
  </si>
  <si>
    <t>Реконструкція магістрального водоводу на селище «18 Вересня» в м.Павлоград Дніпропетровської області (у тому числі ПКД)</t>
  </si>
  <si>
    <t>Реконструкція  водопровідної мережі по вул. Володимира Вернадського в м. Павлоград Дніпропетровської області (у тому числі ПКД)</t>
  </si>
  <si>
    <t>DREAM-UA- 170925-FF6D9FD9</t>
  </si>
  <si>
    <t>Реконструкція  водопровідної мережі по вул.Заводська в м. Павлоград Дніпропетровської області(у тому числі ПКД)</t>
  </si>
  <si>
    <t>Реконструкція  каналізаційного колектору  від КНС №3 до каналізаційних очисних споруд  м. Павлоград Дніпропетровської області (у тому числі ПКД)</t>
  </si>
  <si>
    <t>Реконструкція ділянки теплової мережі від котельні "No 15 сел. 18-го Вересня" за адресою: Павлоград, вул.Заводська, 40</t>
  </si>
  <si>
    <t>Реконструкція ділянки теплової мережі від котельні ІОЦ за адресою: Дніпропетровська обл, м. Павлоград, вул. Полтавська 90А</t>
  </si>
  <si>
    <t>Реконструкція котельні 4-го МКР Дніпропетровська обл. м Павлоград вул. Будівельна 1А ( ут.ч. розробка ПКД)</t>
  </si>
  <si>
    <t>Реконструкція ділянки теплової мережі від котельні 4 МКР за адресою :Дніпропетровська обл. м. Павлоград вул. Будівельна 1А</t>
  </si>
  <si>
    <t xml:space="preserve">Нове будівництво водозабірної свердловини Гніздівського родовища ПК2 за адресою : Дніпропетровська область, Павлоградський район, м. Павлоград </t>
  </si>
  <si>
    <t xml:space="preserve">Нове будівництво водозабірної свердловини Гніздівського родовища ПК3 за адресою : Дніпропетровська область, Павлоградський район, м. Павлоград </t>
  </si>
  <si>
    <t xml:space="preserve">Реконструкція 3-х свердловин Гніздівського родовища з заміною мереж та встановленням автоматизації та електроза адресою: Дніпропетровська область, Павлоградський район, м. Павлоград  </t>
  </si>
  <si>
    <t xml:space="preserve">Реконструкція свердловин Гніздівського родовища за адресо: Дніпропетровська область, Павлоградський район, м. Павлоград  </t>
  </si>
  <si>
    <t>Збереження  об’єкта культурної спадщини - пам’ятки архітектури  (реконструкція будівлі театру)</t>
  </si>
  <si>
    <t>DREAM-UA-190925-387ВА5С8</t>
  </si>
  <si>
    <t>DREAM-UA-190925-5А8F46EO</t>
  </si>
  <si>
    <t>DREAM-UA-170925-ABA47564</t>
  </si>
  <si>
    <t>DREAM-UA-170925-558EE728</t>
  </si>
  <si>
    <t>"Будівництво амбулаторії №9 КНП "ЦПМСД" за адресою: Дніпропетровська обл., м. Павлоград, вул. Героїв України, 13"</t>
  </si>
  <si>
    <t>DREAM-UA-061025-0D3322BE</t>
  </si>
  <si>
    <t>"Реконструкція дороги по просп. Шахтобудівників м. Павлоград Дніпропетровської обл." Коригування</t>
  </si>
  <si>
    <t>"Реконструкція дороги по вул.Харківська, м. Павлоград, Дніпропетровської обл."</t>
  </si>
  <si>
    <t>DREAM-UA-061025-C8B58E17</t>
  </si>
  <si>
    <t>DREAM-UA-061025-698948D6</t>
  </si>
  <si>
    <t>"Будівництво світлофорного об'єкту на перехресті вул. Дніпровська та пр. Шахтобудівників в м. Павлоград"</t>
  </si>
  <si>
    <t>DREAM-UA-061025-D2A4A17F</t>
  </si>
  <si>
    <t>"Будівництво світлофорного об'єкту на перехресті вул. Успенська та вул. Соборна в м. Павлоград"</t>
  </si>
  <si>
    <t>"Реконструкція вул. Луганська в м. Павлоград" Коригування</t>
  </si>
  <si>
    <t>DREAM-UA-061025-45416DD5</t>
  </si>
  <si>
    <t>"Реконструкція шляхопроводу через залізничні колії на селище 18 вересня в м. Павлограді". Коригування</t>
  </si>
  <si>
    <t>DREAM-UA-061025-96725D2C</t>
  </si>
  <si>
    <t>"Реконструкція пров. Музейний в м. Павлоград"</t>
  </si>
  <si>
    <t>DREAM-UA-061025-493BAD9C</t>
  </si>
  <si>
    <t>230925-F1AD0419</t>
  </si>
  <si>
    <t>220925-515A9041</t>
  </si>
  <si>
    <t>230925-FED127CE</t>
  </si>
  <si>
    <t>160925-EB63494E</t>
  </si>
  <si>
    <t>190925-8A6A3E84</t>
  </si>
  <si>
    <t>Будівництво блочно-модульної котельні  сел. Нове за адресою:м. Павлоград, вул. С.Корольова,109 (будівництво котельні по вул. Калинова (Кравченко) для забезпечення потреб сел. Нове м. Павлоград</t>
  </si>
  <si>
    <t xml:space="preserve">Нові публічні інвестиційні проекти (програми публічних інвестицій)  </t>
  </si>
  <si>
    <t xml:space="preserve">Розпочаті публічні інвестиційні проекти (програми публічних інвестицій)  </t>
  </si>
  <si>
    <t xml:space="preserve">Розпочаті публічні інвестиційні проекти (програми публічних інвестицій) </t>
  </si>
  <si>
    <t xml:space="preserve">РАЗОМ </t>
  </si>
  <si>
    <t>Капітальний ремонт шляхопроводу по вул. Дніпровська на перетині з залізницею Покровськ – Павлоград-1 в м.Павлоград</t>
  </si>
  <si>
    <t>Реконструкція дороги по вул. Громадянська (від вул. Полтавська, буд. 69, 71 до вул.Центральна, буд. 44, 50) м.Павлоград Дніпропетровської області</t>
  </si>
  <si>
    <t>публічних інвестиційних проєктів та програм публічних інвестицій  єдиного проектного портфеля публічних інвестицій Павлоградської міської територіальної громади  і розподіл публічних інвестицій на їх підготовку та реалізацію на 2026-2028 роки у розрізі джерел і механізмів фінансового забезпечення</t>
  </si>
  <si>
    <t xml:space="preserve">Додаток до протоколу № 1 засідання  комісії з питань розподілу публічних інвестицій Павлоградської міської територіальної громади </t>
  </si>
  <si>
    <t>від</t>
  </si>
  <si>
    <t>Бюджет розвитку ПМТГ</t>
  </si>
  <si>
    <t>Джерела і механізми фінансового забезпечен-ня</t>
  </si>
  <si>
    <t>Державний бюджет</t>
  </si>
  <si>
    <t>DREAM-UA-171025-C258DC4F</t>
  </si>
  <si>
    <t>DREAM-UA-220925-F07FB55F</t>
  </si>
  <si>
    <t>DREAM-UA-180925-D1D88964</t>
  </si>
  <si>
    <t>DREAM-UA-190925-C1F75CB4</t>
  </si>
  <si>
    <t>DREAM-UA-210925-2D0777E0</t>
  </si>
  <si>
    <t>DREAM-UA-190925-F1EC9C6B</t>
  </si>
  <si>
    <t>DREAM-UA-190925-A131115B</t>
  </si>
  <si>
    <t>DREAM-UA-210925-A2D9CCE2</t>
  </si>
  <si>
    <t>DREAM-UA-190925-8A6A3E84</t>
  </si>
  <si>
    <t>DREAM-UA-061025-B90FF6F6</t>
  </si>
  <si>
    <t>DREAM-UA-221025-37BD5E3D</t>
  </si>
  <si>
    <t>В Прогнозі</t>
  </si>
  <si>
    <t>Відхилення</t>
  </si>
  <si>
    <t>розпочаті</t>
  </si>
  <si>
    <t>нові</t>
  </si>
  <si>
    <t>Капітальний ремонт трубопроводу водопостачання по просп. Шахтобудівників в м. Павлоград" Коригування</t>
  </si>
  <si>
    <t>Будівництво блочно-модульної котельні  сел.Нове за адресою:м. Павлоград, вул. С.Корольова,109 (будівництво котельні по вул. Калинова (Кравченко) для забезпечення потреб сел. Нове м. Павлоград</t>
  </si>
  <si>
    <t xml:space="preserve">Реконструкція 3-х свердловин Гніздівського родовища з заміною мереж та встановленням автоматизації та електроза адресою: Дніпропетровська область, Павлоградський район, м Павлоград  </t>
  </si>
  <si>
    <t xml:space="preserve">Реконструкція свердловин Гніздівського родовища за адресо: Дніпропетровська область, Павлоградський район, м.Павлоград  </t>
  </si>
  <si>
    <t>"Будівництво очисних споруд м.Павлоград  Дніпропетровської області (у тому числі ПКД)</t>
  </si>
  <si>
    <t>Реконструкція  водопровідної мережі по вул. Володимира Вернадського в м.Павлоград Дніпропетровської області (у тому числі ПКД)</t>
  </si>
  <si>
    <t>Реконструкція дороги по вул.Громадянська (від вул. Полтавська, буд. 69, 71 до вул.Центральна, буд. 44, 50) м.Павлоград Дніпропетровської області</t>
  </si>
  <si>
    <t>"Будівництво світлофорного об'єкту на перехресті вул. Дніпровська та пр.Шахтобудівників в м. Павлоград"</t>
  </si>
  <si>
    <t>"Реконструкція вул. Луганська в м.Павлоград" Коригування</t>
  </si>
  <si>
    <t>"Реконструкція шляхопроводу через залізничні колії на селище 18 вересня в м.Павлограді". Коригування</t>
  </si>
  <si>
    <t>"Реконструкція пров. Музейний в м Павлоград"</t>
  </si>
  <si>
    <t>ПКД відсутнє</t>
  </si>
</sst>
</file>

<file path=xl/styles.xml><?xml version="1.0" encoding="utf-8"?>
<styleSheet xmlns="http://schemas.openxmlformats.org/spreadsheetml/2006/main">
  <numFmts count="14">
    <numFmt numFmtId="43" formatCode="_-* #,##0.00\ _₴_-;\-* #,##0.00\ _₴_-;_-* &quot;-&quot;??\ _₴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_-* #,##0.000\ _₴_-;\-* #,##0.000\ _₴_-;_-* &quot;-&quot;??\ _₴_-;_-@_-"/>
    <numFmt numFmtId="167" formatCode="_-* #,##0.000\ _₴_-;\-* #,##0.000\ _₴_-;_-* &quot;-&quot;?\ _₴_-;_-@_-"/>
    <numFmt numFmtId="168" formatCode="#,##0.0"/>
    <numFmt numFmtId="169" formatCode="#,##0.000"/>
    <numFmt numFmtId="170" formatCode="_-* #,##0\ _₴_-;\-* #,##0\ _₴_-;_-* &quot;-&quot;?\ _₴_-;_-@_-"/>
    <numFmt numFmtId="171" formatCode="_-* #,##0.000\ _₽_-;\-* #,##0.000\ _₽_-;_-* &quot;-&quot;???\ _₽_-;_-@_-"/>
    <numFmt numFmtId="172" formatCode="0.0"/>
    <numFmt numFmtId="173" formatCode="_-* #,##0.0\ _₽_-;\-* #,##0.0\ _₽_-;_-* &quot;-&quot;??\ _₽_-;_-@_-"/>
    <numFmt numFmtId="174" formatCode="_-* #,##0.000\ _₴_-;\-* #,##0.000\ _₴_-;_-* &quot;-&quot;???\ _₴_-;_-@_-"/>
    <numFmt numFmtId="175" formatCode="_-* #,##0.00000000\ _₴_-;\-* #,##0.00000000\ _₴_-;_-* &quot;-&quot;???\ _₴_-;_-@_-"/>
    <numFmt numFmtId="176" formatCode="_-* #,##0\ _₴_-;\-* #,##0\ _₴_-;_-* &quot;-&quot;??\ _₴_-;_-@_-"/>
  </numFmts>
  <fonts count="47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  <font>
      <b/>
      <i/>
      <sz val="10"/>
      <name val="Calibri"/>
      <family val="2"/>
      <charset val="204"/>
    </font>
    <font>
      <b/>
      <i/>
      <sz val="14"/>
      <name val="Calibri"/>
      <family val="2"/>
      <charset val="204"/>
    </font>
    <font>
      <i/>
      <sz val="10"/>
      <name val="Calibri"/>
      <family val="2"/>
      <charset val="204"/>
    </font>
    <font>
      <sz val="10"/>
      <color indexed="10"/>
      <name val="Calibri"/>
      <family val="2"/>
      <charset val="204"/>
    </font>
    <font>
      <sz val="10"/>
      <name val="Arial Cyr"/>
      <charset val="204"/>
    </font>
    <font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6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2"/>
      <color indexed="17"/>
      <name val="Times New Roman"/>
      <family val="1"/>
      <charset val="204"/>
    </font>
    <font>
      <sz val="10"/>
      <color indexed="17"/>
      <name val="Calibri"/>
      <family val="2"/>
      <charset val="204"/>
    </font>
    <font>
      <sz val="11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i/>
      <sz val="12"/>
      <color indexed="10"/>
      <name val="Times New Roman"/>
      <family val="1"/>
      <charset val="204"/>
    </font>
    <font>
      <i/>
      <sz val="10"/>
      <color indexed="10"/>
      <name val="Calibri"/>
      <family val="2"/>
      <charset val="204"/>
    </font>
    <font>
      <b/>
      <i/>
      <sz val="12"/>
      <color indexed="10"/>
      <name val="Times New Roman"/>
      <family val="1"/>
      <charset val="204"/>
    </font>
    <font>
      <b/>
      <i/>
      <sz val="10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0" fillId="0" borderId="0"/>
    <xf numFmtId="0" fontId="8" fillId="0" borderId="0"/>
    <xf numFmtId="43" fontId="4" fillId="0" borderId="0" applyFon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/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wrapText="1"/>
    </xf>
    <xf numFmtId="0" fontId="1" fillId="0" borderId="9" xfId="0" applyFont="1" applyBorder="1"/>
    <xf numFmtId="0" fontId="5" fillId="0" borderId="0" xfId="0" applyFont="1" applyAlignment="1">
      <alignment wrapText="1"/>
    </xf>
    <xf numFmtId="0" fontId="5" fillId="0" borderId="0" xfId="0" applyFont="1" applyBorder="1" applyAlignment="1">
      <alignment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/>
    <xf numFmtId="0" fontId="5" fillId="0" borderId="0" xfId="0" applyNumberFormat="1" applyFont="1" applyAlignment="1">
      <alignment wrapText="1"/>
    </xf>
    <xf numFmtId="0" fontId="5" fillId="0" borderId="0" xfId="0" applyFont="1" applyFill="1" applyAlignment="1">
      <alignment wrapText="1"/>
    </xf>
    <xf numFmtId="0" fontId="15" fillId="0" borderId="0" xfId="0" applyFont="1" applyFill="1"/>
    <xf numFmtId="0" fontId="9" fillId="0" borderId="2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6" fillId="0" borderId="0" xfId="0" applyFont="1" applyFill="1"/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wrapText="1"/>
    </xf>
    <xf numFmtId="0" fontId="17" fillId="0" borderId="0" xfId="0" applyFont="1" applyFill="1"/>
    <xf numFmtId="0" fontId="9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vertical="top" wrapText="1"/>
    </xf>
    <xf numFmtId="0" fontId="9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wrapText="1"/>
    </xf>
    <xf numFmtId="0" fontId="21" fillId="0" borderId="0" xfId="0" applyFont="1" applyFill="1" applyAlignment="1">
      <alignment wrapText="1"/>
    </xf>
    <xf numFmtId="0" fontId="19" fillId="0" borderId="0" xfId="0" applyFont="1" applyFill="1"/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wrapText="1"/>
    </xf>
    <xf numFmtId="0" fontId="18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ill="1"/>
    <xf numFmtId="0" fontId="5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165" fontId="24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5" fontId="25" fillId="0" borderId="2" xfId="3" applyNumberFormat="1" applyFont="1" applyFill="1" applyBorder="1" applyAlignment="1">
      <alignment horizontal="center" vertical="center" wrapText="1"/>
    </xf>
    <xf numFmtId="165" fontId="2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166" fontId="26" fillId="0" borderId="2" xfId="3" applyNumberFormat="1" applyFont="1" applyFill="1" applyBorder="1" applyAlignment="1">
      <alignment horizontal="center" vertical="center" wrapText="1"/>
    </xf>
    <xf numFmtId="167" fontId="26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vertical="center" wrapText="1"/>
    </xf>
    <xf numFmtId="165" fontId="29" fillId="0" borderId="2" xfId="3" applyNumberFormat="1" applyFont="1" applyFill="1" applyBorder="1" applyAlignment="1">
      <alignment horizontal="center" vertical="center" wrapText="1"/>
    </xf>
    <xf numFmtId="165" fontId="29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>
      <alignment wrapText="1"/>
    </xf>
    <xf numFmtId="0" fontId="31" fillId="0" borderId="0" xfId="0" applyFont="1" applyFill="1"/>
    <xf numFmtId="0" fontId="32" fillId="0" borderId="0" xfId="0" applyFont="1" applyFill="1" applyAlignment="1">
      <alignment wrapText="1"/>
    </xf>
    <xf numFmtId="0" fontId="33" fillId="0" borderId="0" xfId="0" applyFont="1" applyFill="1"/>
    <xf numFmtId="165" fontId="24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4" fontId="25" fillId="0" borderId="2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169" fontId="26" fillId="0" borderId="2" xfId="0" applyNumberFormat="1" applyFont="1" applyFill="1" applyBorder="1" applyAlignment="1">
      <alignment horizontal="center" vertical="center" wrapText="1"/>
    </xf>
    <xf numFmtId="169" fontId="25" fillId="0" borderId="0" xfId="0" applyNumberFormat="1" applyFont="1" applyFill="1" applyBorder="1" applyAlignment="1">
      <alignment horizontal="center" wrapText="1"/>
    </xf>
    <xf numFmtId="167" fontId="26" fillId="0" borderId="0" xfId="0" applyNumberFormat="1" applyFont="1" applyFill="1" applyAlignment="1">
      <alignment horizontal="center" wrapText="1"/>
    </xf>
    <xf numFmtId="170" fontId="26" fillId="0" borderId="0" xfId="0" applyNumberFormat="1" applyFont="1" applyFill="1" applyAlignment="1">
      <alignment horizontal="center" wrapText="1"/>
    </xf>
    <xf numFmtId="171" fontId="5" fillId="0" borderId="0" xfId="0" applyNumberFormat="1" applyFont="1" applyFill="1" applyAlignment="1">
      <alignment wrapText="1"/>
    </xf>
    <xf numFmtId="164" fontId="25" fillId="0" borderId="0" xfId="0" applyNumberFormat="1" applyFont="1" applyFill="1" applyAlignment="1">
      <alignment wrapText="1"/>
    </xf>
    <xf numFmtId="173" fontId="26" fillId="0" borderId="0" xfId="0" applyNumberFormat="1" applyFont="1" applyFill="1" applyAlignment="1">
      <alignment horizontal="right" wrapText="1"/>
    </xf>
    <xf numFmtId="169" fontId="25" fillId="0" borderId="2" xfId="0" applyNumberFormat="1" applyFont="1" applyFill="1" applyBorder="1" applyAlignment="1">
      <alignment horizontal="center" vertical="center" wrapText="1"/>
    </xf>
    <xf numFmtId="172" fontId="26" fillId="2" borderId="0" xfId="0" applyNumberFormat="1" applyFont="1" applyFill="1" applyAlignment="1">
      <alignment wrapText="1"/>
    </xf>
    <xf numFmtId="0" fontId="35" fillId="0" borderId="0" xfId="0" applyFont="1" applyFill="1" applyAlignment="1">
      <alignment wrapText="1"/>
    </xf>
    <xf numFmtId="0" fontId="36" fillId="0" borderId="0" xfId="0" applyFont="1" applyFill="1"/>
    <xf numFmtId="0" fontId="37" fillId="0" borderId="0" xfId="0" applyFont="1" applyFill="1" applyAlignment="1">
      <alignment wrapText="1"/>
    </xf>
    <xf numFmtId="0" fontId="38" fillId="0" borderId="0" xfId="0" applyFont="1" applyFill="1"/>
    <xf numFmtId="0" fontId="39" fillId="0" borderId="0" xfId="0" applyFont="1" applyFill="1" applyAlignment="1">
      <alignment wrapText="1"/>
    </xf>
    <xf numFmtId="0" fontId="40" fillId="0" borderId="0" xfId="0" applyFont="1" applyFill="1"/>
    <xf numFmtId="174" fontId="5" fillId="0" borderId="0" xfId="0" applyNumberFormat="1" applyFont="1" applyFill="1" applyAlignment="1">
      <alignment wrapText="1"/>
    </xf>
    <xf numFmtId="174" fontId="26" fillId="0" borderId="0" xfId="0" applyNumberFormat="1" applyFont="1" applyFill="1" applyAlignment="1">
      <alignment wrapText="1"/>
    </xf>
    <xf numFmtId="165" fontId="26" fillId="0" borderId="2" xfId="0" applyNumberFormat="1" applyFont="1" applyFill="1" applyBorder="1" applyAlignment="1">
      <alignment horizontal="center" vertical="center"/>
    </xf>
    <xf numFmtId="165" fontId="25" fillId="0" borderId="2" xfId="3" applyNumberFormat="1" applyFont="1" applyFill="1" applyBorder="1" applyAlignment="1">
      <alignment horizontal="center" vertical="center"/>
    </xf>
    <xf numFmtId="165" fontId="9" fillId="0" borderId="2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75" fontId="26" fillId="2" borderId="0" xfId="0" applyNumberFormat="1" applyFont="1" applyFill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9" fontId="26" fillId="0" borderId="0" xfId="0" applyNumberFormat="1" applyFont="1" applyFill="1" applyBorder="1" applyAlignment="1">
      <alignment horizontal="center" vertical="center" wrapText="1"/>
    </xf>
    <xf numFmtId="4" fontId="26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3" applyNumberFormat="1" applyFont="1" applyFill="1" applyBorder="1" applyAlignment="1">
      <alignment wrapText="1"/>
    </xf>
    <xf numFmtId="176" fontId="5" fillId="0" borderId="2" xfId="3" applyNumberFormat="1" applyFont="1" applyFill="1" applyBorder="1" applyAlignment="1">
      <alignment horizontal="center" vertical="center" wrapText="1"/>
    </xf>
    <xf numFmtId="176" fontId="26" fillId="0" borderId="2" xfId="3" applyNumberFormat="1" applyFont="1" applyFill="1" applyBorder="1" applyAlignment="1">
      <alignment horizontal="center" vertical="center"/>
    </xf>
    <xf numFmtId="176" fontId="25" fillId="0" borderId="2" xfId="3" applyNumberFormat="1" applyFont="1" applyFill="1" applyBorder="1" applyAlignment="1">
      <alignment horizontal="center" vertical="center"/>
    </xf>
    <xf numFmtId="176" fontId="24" fillId="0" borderId="2" xfId="3" applyNumberFormat="1" applyFont="1" applyFill="1" applyBorder="1" applyAlignment="1">
      <alignment horizontal="center" vertical="center"/>
    </xf>
    <xf numFmtId="176" fontId="9" fillId="0" borderId="2" xfId="3" applyNumberFormat="1" applyFont="1" applyFill="1" applyBorder="1" applyAlignment="1">
      <alignment horizontal="center" vertical="center" wrapText="1"/>
    </xf>
    <xf numFmtId="176" fontId="25" fillId="0" borderId="2" xfId="3" applyNumberFormat="1" applyFont="1" applyFill="1" applyBorder="1" applyAlignment="1">
      <alignment horizontal="center" vertical="center" wrapText="1"/>
    </xf>
    <xf numFmtId="176" fontId="24" fillId="0" borderId="2" xfId="3" applyNumberFormat="1" applyFont="1" applyFill="1" applyBorder="1" applyAlignment="1">
      <alignment horizontal="center" vertical="center" wrapText="1"/>
    </xf>
    <xf numFmtId="176" fontId="26" fillId="0" borderId="2" xfId="3" applyNumberFormat="1" applyFont="1" applyFill="1" applyBorder="1" applyAlignment="1">
      <alignment horizontal="center" vertical="center" wrapText="1"/>
    </xf>
    <xf numFmtId="176" fontId="26" fillId="0" borderId="0" xfId="3" applyNumberFormat="1" applyFont="1" applyFill="1" applyBorder="1" applyAlignment="1">
      <alignment horizontal="center" vertical="center" wrapText="1"/>
    </xf>
    <xf numFmtId="176" fontId="25" fillId="0" borderId="0" xfId="3" applyNumberFormat="1" applyFont="1" applyFill="1" applyBorder="1" applyAlignment="1">
      <alignment horizontal="center" wrapText="1"/>
    </xf>
    <xf numFmtId="176" fontId="5" fillId="0" borderId="0" xfId="3" applyNumberFormat="1" applyFont="1" applyFill="1" applyAlignment="1">
      <alignment wrapText="1"/>
    </xf>
    <xf numFmtId="0" fontId="43" fillId="0" borderId="0" xfId="0" applyFont="1" applyFill="1" applyAlignment="1">
      <alignment wrapText="1"/>
    </xf>
    <xf numFmtId="0" fontId="44" fillId="0" borderId="0" xfId="0" applyFont="1" applyFill="1"/>
    <xf numFmtId="0" fontId="45" fillId="0" borderId="0" xfId="0" applyFont="1" applyFill="1" applyAlignment="1">
      <alignment wrapText="1"/>
    </xf>
    <xf numFmtId="0" fontId="46" fillId="0" borderId="0" xfId="0" applyFont="1" applyFill="1"/>
    <xf numFmtId="0" fontId="2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5" fillId="0" borderId="0" xfId="0" applyFont="1" applyFill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2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6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26" fillId="0" borderId="0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3" xfId="2"/>
    <cellStyle name="Финансовый" xfId="3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view="pageBreakPreview" zoomScale="115" zoomScaleNormal="100" zoomScaleSheetLayoutView="115" workbookViewId="0">
      <selection activeCell="O26" sqref="O26"/>
    </sheetView>
  </sheetViews>
  <sheetFormatPr defaultRowHeight="13.8"/>
  <cols>
    <col min="1" max="1" width="8.88671875" style="1" customWidth="1"/>
    <col min="2" max="2" width="10.109375" style="1" customWidth="1"/>
    <col min="3" max="3" width="10.5546875" style="1" customWidth="1"/>
    <col min="4" max="7" width="8.88671875" style="1" customWidth="1"/>
    <col min="8" max="8" width="12.44140625" style="1" customWidth="1"/>
    <col min="9" max="9" width="11" style="1" customWidth="1"/>
    <col min="10" max="10" width="9.109375" style="1"/>
    <col min="11" max="11" width="11.33203125" style="1" customWidth="1"/>
    <col min="12" max="16" width="8.88671875" style="1" customWidth="1"/>
    <col min="17" max="21" width="8.88671875" style="2" customWidth="1"/>
  </cols>
  <sheetData>
    <row r="1" spans="1:21" ht="98.25" customHeight="1">
      <c r="Q1" s="150" t="s">
        <v>37</v>
      </c>
      <c r="R1" s="150"/>
      <c r="S1" s="150"/>
      <c r="T1" s="150"/>
      <c r="U1" s="150"/>
    </row>
    <row r="3" spans="1:21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9"/>
      <c r="R3" s="9"/>
      <c r="S3" s="9"/>
      <c r="T3" s="9"/>
      <c r="U3" s="10"/>
    </row>
    <row r="4" spans="1:21" ht="13.95" customHeight="1">
      <c r="A4" s="151" t="s">
        <v>0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3"/>
    </row>
    <row r="5" spans="1:21">
      <c r="A5" s="11"/>
      <c r="B5" s="7"/>
      <c r="C5" s="7"/>
      <c r="D5" s="7"/>
      <c r="E5" s="7"/>
      <c r="F5" s="7"/>
      <c r="G5" s="3"/>
      <c r="H5" s="3"/>
      <c r="I5" s="3"/>
      <c r="J5" s="3"/>
      <c r="K5" s="3"/>
      <c r="L5" s="3"/>
      <c r="M5" s="3"/>
      <c r="N5" s="3"/>
      <c r="O5" s="7"/>
      <c r="P5" s="7"/>
      <c r="Q5" s="8"/>
      <c r="R5" s="8"/>
      <c r="S5" s="8"/>
      <c r="T5" s="8"/>
      <c r="U5" s="12"/>
    </row>
    <row r="6" spans="1:21" ht="13.95" customHeight="1">
      <c r="A6" s="11"/>
      <c r="B6" s="7"/>
      <c r="C6" s="7"/>
      <c r="D6" s="7"/>
      <c r="E6" s="7"/>
      <c r="F6" s="7"/>
      <c r="G6" s="149" t="s">
        <v>1</v>
      </c>
      <c r="H6" s="149"/>
      <c r="I6" s="149"/>
      <c r="J6" s="149"/>
      <c r="K6" s="149"/>
      <c r="L6" s="149"/>
      <c r="M6" s="149"/>
      <c r="N6" s="149"/>
      <c r="O6" s="7"/>
      <c r="P6" s="7"/>
      <c r="Q6" s="7"/>
      <c r="R6" s="7"/>
      <c r="S6" s="7"/>
      <c r="T6" s="7"/>
      <c r="U6" s="13"/>
    </row>
    <row r="7" spans="1:21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8"/>
      <c r="R7" s="8"/>
      <c r="S7" s="8"/>
      <c r="T7" s="8"/>
      <c r="U7" s="12"/>
    </row>
    <row r="8" spans="1:21" ht="24.75" customHeight="1">
      <c r="A8" s="142" t="s">
        <v>27</v>
      </c>
      <c r="B8" s="142" t="s">
        <v>28</v>
      </c>
      <c r="C8" s="142" t="s">
        <v>29</v>
      </c>
      <c r="D8" s="142" t="s">
        <v>3</v>
      </c>
      <c r="E8" s="142" t="s">
        <v>30</v>
      </c>
      <c r="F8" s="142" t="s">
        <v>4</v>
      </c>
      <c r="G8" s="142"/>
      <c r="H8" s="142" t="s">
        <v>7</v>
      </c>
      <c r="I8" s="142" t="s">
        <v>31</v>
      </c>
      <c r="J8" s="142" t="s">
        <v>32</v>
      </c>
      <c r="K8" s="142" t="s">
        <v>8</v>
      </c>
      <c r="L8" s="142" t="s">
        <v>10</v>
      </c>
      <c r="M8" s="142"/>
      <c r="N8" s="142"/>
      <c r="O8" s="142"/>
      <c r="P8" s="142"/>
      <c r="Q8" s="142"/>
      <c r="R8" s="144" t="s">
        <v>14</v>
      </c>
      <c r="S8" s="144" t="s">
        <v>35</v>
      </c>
      <c r="T8" s="144" t="s">
        <v>36</v>
      </c>
      <c r="U8" s="144" t="s">
        <v>15</v>
      </c>
    </row>
    <row r="9" spans="1:21" ht="173.25" customHeight="1">
      <c r="A9" s="142"/>
      <c r="B9" s="142"/>
      <c r="C9" s="142"/>
      <c r="D9" s="142"/>
      <c r="E9" s="142"/>
      <c r="F9" s="6" t="s">
        <v>5</v>
      </c>
      <c r="G9" s="6" t="s">
        <v>6</v>
      </c>
      <c r="H9" s="142"/>
      <c r="I9" s="142"/>
      <c r="J9" s="142"/>
      <c r="K9" s="142"/>
      <c r="L9" s="6" t="s">
        <v>9</v>
      </c>
      <c r="M9" s="6" t="s">
        <v>11</v>
      </c>
      <c r="N9" s="6" t="s">
        <v>33</v>
      </c>
      <c r="O9" s="6" t="s">
        <v>34</v>
      </c>
      <c r="P9" s="6" t="s">
        <v>12</v>
      </c>
      <c r="Q9" s="6" t="s">
        <v>13</v>
      </c>
      <c r="R9" s="145"/>
      <c r="S9" s="145"/>
      <c r="T9" s="145"/>
      <c r="U9" s="145"/>
    </row>
    <row r="10" spans="1:21" ht="19.5" customHeight="1">
      <c r="A10" s="146" t="s">
        <v>16</v>
      </c>
      <c r="B10" s="147"/>
      <c r="C10" s="147"/>
      <c r="D10" s="147"/>
      <c r="E10" s="147"/>
      <c r="F10" s="14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8"/>
    </row>
    <row r="11" spans="1:21">
      <c r="A11" s="11"/>
      <c r="B11" s="7"/>
      <c r="C11" s="7"/>
      <c r="D11" s="7"/>
      <c r="E11" s="7"/>
      <c r="F11" s="7"/>
      <c r="G11" s="7"/>
      <c r="H11" s="7"/>
      <c r="I11" s="16" t="s">
        <v>23</v>
      </c>
      <c r="J11" s="16" t="s">
        <v>23</v>
      </c>
      <c r="K11" s="16" t="s">
        <v>23</v>
      </c>
      <c r="L11" s="7"/>
      <c r="M11" s="7"/>
      <c r="N11" s="7"/>
      <c r="O11" s="7"/>
      <c r="P11" s="7"/>
      <c r="Q11" s="8"/>
      <c r="R11" s="8"/>
      <c r="S11" s="8"/>
      <c r="T11" s="8"/>
      <c r="U11" s="12"/>
    </row>
    <row r="12" spans="1:21">
      <c r="A12" s="17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4"/>
      <c r="R12" s="4"/>
      <c r="S12" s="4"/>
      <c r="T12" s="4"/>
      <c r="U12" s="18"/>
    </row>
    <row r="13" spans="1:21" ht="30.6" customHeight="1">
      <c r="A13" s="146" t="s">
        <v>17</v>
      </c>
      <c r="B13" s="147"/>
      <c r="C13" s="147"/>
      <c r="D13" s="147"/>
      <c r="E13" s="147"/>
      <c r="F13" s="147"/>
      <c r="G13" s="147"/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8"/>
    </row>
    <row r="14" spans="1:21">
      <c r="A14" s="11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8"/>
      <c r="R14" s="8"/>
      <c r="S14" s="8"/>
      <c r="T14" s="8"/>
      <c r="U14" s="12"/>
    </row>
    <row r="15" spans="1:21">
      <c r="A15" s="17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4"/>
      <c r="R15" s="4"/>
      <c r="S15" s="4"/>
      <c r="T15" s="4"/>
      <c r="U15" s="18"/>
    </row>
    <row r="16" spans="1:21">
      <c r="A16" s="11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8"/>
      <c r="S16" s="8"/>
      <c r="T16" s="8"/>
      <c r="U16" s="12"/>
    </row>
    <row r="17" spans="1:21">
      <c r="A17" s="11"/>
      <c r="B17" s="3"/>
      <c r="C17" s="3"/>
      <c r="D17" s="7"/>
      <c r="E17" s="7"/>
      <c r="F17" s="7"/>
      <c r="G17" s="3"/>
      <c r="H17" s="3"/>
      <c r="I17" s="3"/>
      <c r="J17" s="3"/>
      <c r="K17" s="3"/>
      <c r="L17" s="3"/>
      <c r="M17" s="3"/>
      <c r="N17" s="7"/>
      <c r="O17" s="7"/>
      <c r="P17" s="3"/>
      <c r="Q17" s="4"/>
      <c r="R17" s="8"/>
      <c r="S17" s="8"/>
      <c r="T17" s="8"/>
      <c r="U17" s="12"/>
    </row>
    <row r="18" spans="1:21">
      <c r="A18" s="11"/>
      <c r="B18" s="149" t="s">
        <v>24</v>
      </c>
      <c r="C18" s="149"/>
      <c r="D18" s="7"/>
      <c r="E18" s="7"/>
      <c r="F18" s="7"/>
      <c r="G18" s="143" t="s">
        <v>25</v>
      </c>
      <c r="H18" s="143"/>
      <c r="I18" s="143"/>
      <c r="J18" s="143"/>
      <c r="K18" s="143"/>
      <c r="L18" s="143"/>
      <c r="M18" s="143"/>
      <c r="N18" s="7"/>
      <c r="O18" s="7"/>
      <c r="P18" s="143" t="s">
        <v>26</v>
      </c>
      <c r="Q18" s="143"/>
      <c r="R18" s="8"/>
      <c r="S18" s="8"/>
      <c r="T18" s="8"/>
      <c r="U18" s="12"/>
    </row>
    <row r="19" spans="1:21">
      <c r="A19" s="17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4"/>
      <c r="R19" s="4"/>
      <c r="S19" s="4"/>
      <c r="T19" s="4"/>
      <c r="U19" s="18"/>
    </row>
    <row r="21" spans="1:21" ht="25.5" customHeight="1">
      <c r="A21" s="5"/>
      <c r="B21" s="141" t="s">
        <v>40</v>
      </c>
      <c r="C21" s="141"/>
      <c r="D21" s="141"/>
      <c r="E21" s="141"/>
      <c r="F21" s="141"/>
      <c r="G21" s="141" t="s">
        <v>41</v>
      </c>
      <c r="H21" s="141"/>
      <c r="I21" s="141"/>
      <c r="J21" s="141"/>
      <c r="K21" s="141"/>
      <c r="L21" s="141"/>
      <c r="M21" s="141"/>
      <c r="N21"/>
      <c r="O21"/>
      <c r="P21"/>
      <c r="Q21"/>
      <c r="R21"/>
      <c r="S21"/>
      <c r="T21"/>
      <c r="U21"/>
    </row>
  </sheetData>
  <mergeCells count="25">
    <mergeCell ref="G6:N6"/>
    <mergeCell ref="Q1:U1"/>
    <mergeCell ref="A13:U13"/>
    <mergeCell ref="A4:U4"/>
    <mergeCell ref="F8:G8"/>
    <mergeCell ref="A8:A9"/>
    <mergeCell ref="B8:B9"/>
    <mergeCell ref="C8:C9"/>
    <mergeCell ref="D8:D9"/>
    <mergeCell ref="E8:E9"/>
    <mergeCell ref="P18:Q18"/>
    <mergeCell ref="R8:R9"/>
    <mergeCell ref="H8:H9"/>
    <mergeCell ref="T8:T9"/>
    <mergeCell ref="L8:Q8"/>
    <mergeCell ref="A10:U10"/>
    <mergeCell ref="B18:C18"/>
    <mergeCell ref="S8:S9"/>
    <mergeCell ref="U8:U9"/>
    <mergeCell ref="B21:F21"/>
    <mergeCell ref="I8:I9"/>
    <mergeCell ref="J8:J9"/>
    <mergeCell ref="K8:K9"/>
    <mergeCell ref="G21:M21"/>
    <mergeCell ref="G18:M18"/>
  </mergeCells>
  <phoneticPr fontId="3" type="noConversion"/>
  <pageMargins left="0" right="0" top="1.1811023622047245" bottom="0.35433070866141736" header="0.31496062992125984" footer="0.31496062992125984"/>
  <pageSetup paperSize="9" scale="8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17"/>
  <sheetViews>
    <sheetView view="pageBreakPreview" topLeftCell="A73" zoomScale="70" zoomScaleNormal="100" zoomScaleSheetLayoutView="70" workbookViewId="0">
      <selection activeCell="A13" sqref="A13:IV13"/>
    </sheetView>
  </sheetViews>
  <sheetFormatPr defaultRowHeight="15.6"/>
  <cols>
    <col min="1" max="1" width="5.6640625" style="19" customWidth="1"/>
    <col min="2" max="2" width="30.88671875" style="29" customWidth="1"/>
    <col min="3" max="3" width="34.5546875" style="19" customWidth="1"/>
    <col min="4" max="4" width="12.44140625" style="19" customWidth="1"/>
    <col min="5" max="5" width="14.5546875" style="19" customWidth="1"/>
    <col min="6" max="7" width="22.33203125" style="19" customWidth="1"/>
    <col min="8" max="8" width="21" style="19" customWidth="1"/>
    <col min="9" max="9" width="23" style="19" customWidth="1"/>
    <col min="10" max="10" width="13.6640625" style="19" customWidth="1"/>
    <col min="11" max="11" width="16.33203125" style="29" customWidth="1"/>
    <col min="12" max="12" width="8.88671875" style="5" customWidth="1"/>
  </cols>
  <sheetData>
    <row r="1" spans="1:13" s="23" customFormat="1" ht="74.25" customHeight="1">
      <c r="A1" s="19"/>
      <c r="B1" s="29"/>
      <c r="C1" s="19"/>
      <c r="D1" s="19"/>
      <c r="E1" s="19"/>
      <c r="F1" s="19"/>
      <c r="G1" s="19"/>
      <c r="H1" s="19"/>
      <c r="I1" s="169" t="s">
        <v>163</v>
      </c>
      <c r="J1" s="169"/>
      <c r="K1" s="169"/>
      <c r="L1" s="22"/>
      <c r="M1" s="22"/>
    </row>
    <row r="2" spans="1:13" s="23" customFormat="1">
      <c r="A2" s="20"/>
      <c r="B2" s="30"/>
      <c r="C2" s="20"/>
      <c r="D2" s="20"/>
      <c r="E2" s="20"/>
      <c r="F2" s="20"/>
      <c r="G2" s="20"/>
      <c r="H2" s="20"/>
      <c r="I2" s="20" t="s">
        <v>164</v>
      </c>
      <c r="J2" s="20"/>
      <c r="K2" s="30"/>
      <c r="L2" s="19"/>
    </row>
    <row r="3" spans="1:13" s="23" customFormat="1" ht="26.25" customHeight="1">
      <c r="A3" s="170" t="s">
        <v>38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24"/>
    </row>
    <row r="4" spans="1:13" s="23" customFormat="1" ht="58.5" customHeight="1">
      <c r="A4" s="171" t="s">
        <v>162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9"/>
    </row>
    <row r="5" spans="1:13" s="23" customFormat="1">
      <c r="A5" s="20"/>
      <c r="B5" s="30"/>
      <c r="C5" s="20"/>
      <c r="D5" s="20"/>
      <c r="E5" s="20"/>
      <c r="F5" s="20"/>
      <c r="G5" s="20"/>
      <c r="H5" s="20"/>
      <c r="I5" s="20"/>
      <c r="J5" s="20"/>
      <c r="K5" s="30" t="s">
        <v>53</v>
      </c>
      <c r="L5" s="19"/>
    </row>
    <row r="6" spans="1:13" s="23" customFormat="1" ht="61.2" customHeight="1">
      <c r="A6" s="165" t="s">
        <v>18</v>
      </c>
      <c r="B6" s="165" t="s">
        <v>2</v>
      </c>
      <c r="C6" s="165" t="s">
        <v>39</v>
      </c>
      <c r="D6" s="165" t="s">
        <v>19</v>
      </c>
      <c r="E6" s="165" t="s">
        <v>20</v>
      </c>
      <c r="F6" s="165" t="s">
        <v>21</v>
      </c>
      <c r="G6" s="165"/>
      <c r="H6" s="165"/>
      <c r="I6" s="165"/>
      <c r="J6" s="165" t="s">
        <v>166</v>
      </c>
      <c r="K6" s="165" t="s">
        <v>22</v>
      </c>
      <c r="L6" s="19"/>
    </row>
    <row r="7" spans="1:13" s="23" customFormat="1" ht="51.75" customHeight="1">
      <c r="A7" s="165"/>
      <c r="B7" s="165"/>
      <c r="C7" s="165"/>
      <c r="D7" s="165"/>
      <c r="E7" s="165"/>
      <c r="F7" s="64" t="s">
        <v>42</v>
      </c>
      <c r="G7" s="64" t="s">
        <v>43</v>
      </c>
      <c r="H7" s="64" t="s">
        <v>44</v>
      </c>
      <c r="I7" s="64" t="s">
        <v>45</v>
      </c>
      <c r="J7" s="165"/>
      <c r="K7" s="165"/>
      <c r="L7" s="19"/>
    </row>
    <row r="8" spans="1:13" s="34" customFormat="1" ht="20.399999999999999">
      <c r="A8" s="163" t="s">
        <v>46</v>
      </c>
      <c r="B8" s="163"/>
      <c r="C8" s="163"/>
      <c r="D8" s="163"/>
      <c r="E8" s="32"/>
      <c r="F8" s="60">
        <f>SUM(F10:F15)</f>
        <v>64230</v>
      </c>
      <c r="G8" s="60">
        <f>SUM(G10:G15)</f>
        <v>15140</v>
      </c>
      <c r="H8" s="60">
        <f>SUM(H10:H15)</f>
        <v>11290</v>
      </c>
      <c r="I8" s="60">
        <f>SUM(I10:I15)</f>
        <v>90660</v>
      </c>
      <c r="J8" s="32"/>
      <c r="K8" s="71"/>
      <c r="L8" s="33"/>
    </row>
    <row r="9" spans="1:13" s="26" customFormat="1" ht="22.5" customHeight="1">
      <c r="A9" s="164" t="s">
        <v>157</v>
      </c>
      <c r="B9" s="164"/>
      <c r="C9" s="164"/>
      <c r="D9" s="164"/>
      <c r="E9" s="56"/>
      <c r="F9" s="61"/>
      <c r="G9" s="61"/>
      <c r="H9" s="61"/>
      <c r="I9" s="61"/>
      <c r="J9" s="56"/>
      <c r="K9" s="72"/>
      <c r="L9" s="25"/>
    </row>
    <row r="10" spans="1:13" s="83" customFormat="1" ht="79.2">
      <c r="A10" s="77">
        <v>1</v>
      </c>
      <c r="B10" s="78" t="s">
        <v>109</v>
      </c>
      <c r="C10" s="79" t="s">
        <v>58</v>
      </c>
      <c r="D10" s="77" t="s">
        <v>59</v>
      </c>
      <c r="E10" s="77"/>
      <c r="F10" s="80">
        <v>40000</v>
      </c>
      <c r="G10" s="80"/>
      <c r="H10" s="80"/>
      <c r="I10" s="81">
        <f>SUM(F10:H10)</f>
        <v>40000</v>
      </c>
      <c r="J10" s="77" t="s">
        <v>165</v>
      </c>
      <c r="K10" s="78" t="s">
        <v>70</v>
      </c>
      <c r="L10" s="82"/>
    </row>
    <row r="11" spans="1:13" s="26" customFormat="1" ht="22.8">
      <c r="A11" s="164" t="s">
        <v>156</v>
      </c>
      <c r="B11" s="164"/>
      <c r="C11" s="164"/>
      <c r="D11" s="164"/>
      <c r="E11" s="56"/>
      <c r="F11" s="61"/>
      <c r="G11" s="61"/>
      <c r="H11" s="61"/>
      <c r="I11" s="61"/>
      <c r="J11" s="56"/>
      <c r="K11" s="72"/>
      <c r="L11" s="25"/>
    </row>
    <row r="12" spans="1:13" s="26" customFormat="1" ht="66">
      <c r="A12" s="21">
        <v>2</v>
      </c>
      <c r="B12" s="31" t="s">
        <v>106</v>
      </c>
      <c r="C12" s="59" t="s">
        <v>60</v>
      </c>
      <c r="D12" s="21" t="s">
        <v>59</v>
      </c>
      <c r="E12" s="21"/>
      <c r="F12" s="62"/>
      <c r="G12" s="62"/>
      <c r="H12" s="62">
        <v>1500</v>
      </c>
      <c r="I12" s="63">
        <f>SUM(F12:H12)</f>
        <v>1500</v>
      </c>
      <c r="J12" s="21" t="s">
        <v>165</v>
      </c>
      <c r="K12" s="31" t="s">
        <v>70</v>
      </c>
      <c r="L12" s="25"/>
    </row>
    <row r="13" spans="1:13" s="83" customFormat="1" ht="66">
      <c r="A13" s="77">
        <v>3</v>
      </c>
      <c r="B13" s="78" t="s">
        <v>107</v>
      </c>
      <c r="C13" s="78" t="s">
        <v>61</v>
      </c>
      <c r="D13" s="77" t="s">
        <v>59</v>
      </c>
      <c r="E13" s="77"/>
      <c r="F13" s="80">
        <v>3800</v>
      </c>
      <c r="G13" s="80"/>
      <c r="H13" s="80"/>
      <c r="I13" s="81">
        <f>SUM(F13:H13)</f>
        <v>3800</v>
      </c>
      <c r="J13" s="77" t="s">
        <v>165</v>
      </c>
      <c r="K13" s="78" t="s">
        <v>70</v>
      </c>
      <c r="L13" s="82"/>
    </row>
    <row r="14" spans="1:13" s="26" customFormat="1" ht="66">
      <c r="A14" s="21">
        <v>4</v>
      </c>
      <c r="B14" s="31" t="s">
        <v>108</v>
      </c>
      <c r="C14" s="31" t="s">
        <v>62</v>
      </c>
      <c r="D14" s="21" t="s">
        <v>59</v>
      </c>
      <c r="E14" s="21"/>
      <c r="F14" s="62">
        <v>20430</v>
      </c>
      <c r="G14" s="62">
        <v>5350</v>
      </c>
      <c r="H14" s="62"/>
      <c r="I14" s="63">
        <f>SUM(F14:H14)</f>
        <v>25780</v>
      </c>
      <c r="J14" s="21" t="s">
        <v>165</v>
      </c>
      <c r="K14" s="31" t="s">
        <v>70</v>
      </c>
      <c r="L14" s="25"/>
    </row>
    <row r="15" spans="1:13" s="26" customFormat="1" ht="79.2">
      <c r="A15" s="21">
        <v>5</v>
      </c>
      <c r="B15" s="31" t="s">
        <v>110</v>
      </c>
      <c r="C15" s="31" t="s">
        <v>63</v>
      </c>
      <c r="D15" s="21" t="s">
        <v>59</v>
      </c>
      <c r="E15" s="21"/>
      <c r="F15" s="62"/>
      <c r="G15" s="62">
        <v>9790</v>
      </c>
      <c r="H15" s="62">
        <v>9790</v>
      </c>
      <c r="I15" s="63">
        <f>SUM(F15:H15)</f>
        <v>19580</v>
      </c>
      <c r="J15" s="21" t="s">
        <v>165</v>
      </c>
      <c r="K15" s="31" t="s">
        <v>70</v>
      </c>
      <c r="L15" s="25"/>
    </row>
    <row r="16" spans="1:13" s="37" customFormat="1" ht="20.399999999999999">
      <c r="A16" s="163" t="s">
        <v>66</v>
      </c>
      <c r="B16" s="163"/>
      <c r="C16" s="163"/>
      <c r="D16" s="163"/>
      <c r="E16" s="35"/>
      <c r="F16" s="60">
        <f>SUM(F18:F20)</f>
        <v>17000</v>
      </c>
      <c r="G16" s="60">
        <f>SUM(G18:G20)</f>
        <v>7000</v>
      </c>
      <c r="H16" s="60"/>
      <c r="I16" s="60">
        <f>SUM(I18:I20)</f>
        <v>24000</v>
      </c>
      <c r="J16" s="35"/>
      <c r="K16" s="73"/>
      <c r="L16" s="36"/>
    </row>
    <row r="17" spans="1:17" s="26" customFormat="1" ht="24" customHeight="1">
      <c r="A17" s="159" t="s">
        <v>157</v>
      </c>
      <c r="B17" s="159"/>
      <c r="C17" s="159"/>
      <c r="D17" s="159"/>
      <c r="E17" s="21"/>
      <c r="F17" s="21"/>
      <c r="G17" s="21"/>
      <c r="H17" s="21"/>
      <c r="I17" s="21"/>
      <c r="J17" s="21"/>
      <c r="K17" s="31"/>
      <c r="L17" s="25"/>
    </row>
    <row r="18" spans="1:17" s="26" customFormat="1" ht="134.25" customHeight="1">
      <c r="A18" s="21">
        <v>6</v>
      </c>
      <c r="B18" s="38" t="s">
        <v>67</v>
      </c>
      <c r="C18" s="39" t="s">
        <v>68</v>
      </c>
      <c r="D18" s="21" t="s">
        <v>66</v>
      </c>
      <c r="E18" s="65"/>
      <c r="F18" s="65"/>
      <c r="G18" s="65">
        <v>5000</v>
      </c>
      <c r="H18" s="65"/>
      <c r="I18" s="65">
        <f>SUM(F18:H18)</f>
        <v>5000</v>
      </c>
      <c r="J18" s="21" t="s">
        <v>165</v>
      </c>
      <c r="K18" s="31" t="s">
        <v>88</v>
      </c>
      <c r="L18" s="25"/>
    </row>
    <row r="19" spans="1:17" s="26" customFormat="1" ht="92.4">
      <c r="A19" s="21">
        <v>7</v>
      </c>
      <c r="B19" s="38" t="s">
        <v>111</v>
      </c>
      <c r="C19" s="39" t="s">
        <v>69</v>
      </c>
      <c r="D19" s="21" t="s">
        <v>66</v>
      </c>
      <c r="E19" s="65"/>
      <c r="F19" s="65">
        <v>15000</v>
      </c>
      <c r="G19" s="65"/>
      <c r="H19" s="65"/>
      <c r="I19" s="65">
        <f>SUM(F19:H19)</f>
        <v>15000</v>
      </c>
      <c r="J19" s="21" t="s">
        <v>165</v>
      </c>
      <c r="K19" s="31" t="s">
        <v>88</v>
      </c>
      <c r="L19" s="25"/>
    </row>
    <row r="20" spans="1:17" s="43" customFormat="1" ht="79.2">
      <c r="A20" s="21"/>
      <c r="B20" s="40" t="s">
        <v>136</v>
      </c>
      <c r="C20" s="41" t="s">
        <v>135</v>
      </c>
      <c r="D20" s="21"/>
      <c r="E20" s="65"/>
      <c r="F20" s="65">
        <v>2000</v>
      </c>
      <c r="G20" s="65">
        <v>2000</v>
      </c>
      <c r="H20" s="65"/>
      <c r="I20" s="65">
        <f>SUM(F20:H20)</f>
        <v>4000</v>
      </c>
      <c r="J20" s="21" t="s">
        <v>165</v>
      </c>
      <c r="K20" s="31" t="s">
        <v>72</v>
      </c>
      <c r="L20" s="42"/>
    </row>
    <row r="21" spans="1:17" s="46" customFormat="1" ht="21">
      <c r="A21" s="168" t="s">
        <v>54</v>
      </c>
      <c r="B21" s="168"/>
      <c r="C21" s="168"/>
      <c r="D21" s="168"/>
      <c r="E21" s="66"/>
      <c r="F21" s="67">
        <f>SUM(F23)</f>
        <v>0</v>
      </c>
      <c r="G21" s="67">
        <f>SUM(G23)</f>
        <v>0</v>
      </c>
      <c r="H21" s="67">
        <f>SUM(H23)</f>
        <v>3000</v>
      </c>
      <c r="I21" s="67">
        <f>SUM(I23)</f>
        <v>3000</v>
      </c>
      <c r="J21" s="44"/>
      <c r="K21" s="74"/>
      <c r="L21" s="45"/>
    </row>
    <row r="22" spans="1:17" s="26" customFormat="1" ht="33" customHeight="1">
      <c r="A22" s="159" t="s">
        <v>156</v>
      </c>
      <c r="B22" s="159"/>
      <c r="C22" s="159"/>
      <c r="D22" s="159"/>
      <c r="E22" s="65"/>
      <c r="F22" s="65"/>
      <c r="G22" s="65"/>
      <c r="H22" s="65"/>
      <c r="I22" s="65"/>
      <c r="J22" s="21"/>
      <c r="K22" s="31"/>
      <c r="L22" s="25"/>
    </row>
    <row r="23" spans="1:17" s="26" customFormat="1" ht="39.6">
      <c r="A23" s="21">
        <v>8</v>
      </c>
      <c r="B23" s="31" t="s">
        <v>55</v>
      </c>
      <c r="C23" s="31" t="s">
        <v>56</v>
      </c>
      <c r="D23" s="21" t="s">
        <v>54</v>
      </c>
      <c r="E23" s="65"/>
      <c r="F23" s="65"/>
      <c r="G23" s="65"/>
      <c r="H23" s="65">
        <v>3000</v>
      </c>
      <c r="I23" s="65">
        <f>SUM(F23:H23)</f>
        <v>3000</v>
      </c>
      <c r="J23" s="21" t="s">
        <v>165</v>
      </c>
      <c r="K23" s="31" t="s">
        <v>57</v>
      </c>
      <c r="L23" s="25"/>
    </row>
    <row r="24" spans="1:17" s="26" customFormat="1" ht="66" customHeight="1">
      <c r="A24" s="21"/>
      <c r="B24" s="31"/>
      <c r="C24" s="27" t="s">
        <v>130</v>
      </c>
      <c r="D24" s="21" t="s">
        <v>54</v>
      </c>
      <c r="E24" s="65"/>
      <c r="F24" s="65"/>
      <c r="G24" s="65"/>
      <c r="H24" s="65"/>
      <c r="I24" s="65"/>
      <c r="J24" s="21" t="s">
        <v>165</v>
      </c>
      <c r="K24" s="31"/>
      <c r="L24" s="25"/>
    </row>
    <row r="25" spans="1:17" s="34" customFormat="1" ht="20.399999999999999">
      <c r="A25" s="167" t="s">
        <v>47</v>
      </c>
      <c r="B25" s="167"/>
      <c r="C25" s="167"/>
      <c r="D25" s="167"/>
      <c r="E25" s="67"/>
      <c r="F25" s="67">
        <f>SUM(F26:F27)</f>
        <v>2300</v>
      </c>
      <c r="G25" s="67">
        <f>SUM(G26:G27)</f>
        <v>0</v>
      </c>
      <c r="H25" s="67">
        <f>SUM(H26:H27)</f>
        <v>0</v>
      </c>
      <c r="I25" s="67">
        <f>SUM(I26:I27)</f>
        <v>2300</v>
      </c>
      <c r="J25" s="47"/>
      <c r="K25" s="70"/>
      <c r="L25" s="33"/>
    </row>
    <row r="26" spans="1:17" s="26" customFormat="1" ht="35.25" customHeight="1">
      <c r="A26" s="159" t="s">
        <v>48</v>
      </c>
      <c r="B26" s="159"/>
      <c r="C26" s="159"/>
      <c r="D26" s="159"/>
      <c r="E26" s="65"/>
      <c r="F26" s="65"/>
      <c r="G26" s="65"/>
      <c r="H26" s="65"/>
      <c r="I26" s="65"/>
      <c r="J26" s="21"/>
      <c r="K26" s="31"/>
      <c r="L26" s="25"/>
    </row>
    <row r="27" spans="1:17" s="26" customFormat="1" ht="118.8">
      <c r="A27" s="21">
        <v>9</v>
      </c>
      <c r="B27" s="31" t="s">
        <v>64</v>
      </c>
      <c r="C27" s="31" t="s">
        <v>65</v>
      </c>
      <c r="D27" s="21" t="s">
        <v>47</v>
      </c>
      <c r="E27" s="65"/>
      <c r="F27" s="65">
        <v>2300</v>
      </c>
      <c r="G27" s="65"/>
      <c r="H27" s="65"/>
      <c r="I27" s="65">
        <f>SUM(F27:H27)</f>
        <v>2300</v>
      </c>
      <c r="J27" s="21" t="s">
        <v>165</v>
      </c>
      <c r="K27" s="31" t="s">
        <v>71</v>
      </c>
      <c r="L27" s="25"/>
    </row>
    <row r="28" spans="1:17" s="26" customFormat="1" ht="21">
      <c r="A28" s="166" t="s">
        <v>49</v>
      </c>
      <c r="B28" s="166"/>
      <c r="C28" s="166"/>
      <c r="D28" s="166"/>
      <c r="E28" s="65"/>
      <c r="F28" s="61">
        <f>SUM(F29:F30)</f>
        <v>2000</v>
      </c>
      <c r="G28" s="61">
        <f>SUM(G29:G30)</f>
        <v>0</v>
      </c>
      <c r="H28" s="61">
        <f>SUM(H29:H30)</f>
        <v>0</v>
      </c>
      <c r="I28" s="61">
        <f>SUM(I29:I30)</f>
        <v>0</v>
      </c>
      <c r="J28" s="21"/>
      <c r="K28" s="31"/>
      <c r="L28" s="25"/>
    </row>
    <row r="29" spans="1:17" s="43" customFormat="1" ht="79.2">
      <c r="A29" s="21">
        <v>10</v>
      </c>
      <c r="B29" s="31" t="s">
        <v>91</v>
      </c>
      <c r="C29" s="21" t="s">
        <v>87</v>
      </c>
      <c r="D29" s="21" t="s">
        <v>49</v>
      </c>
      <c r="E29" s="65"/>
      <c r="F29" s="65">
        <v>2000</v>
      </c>
      <c r="G29" s="65"/>
      <c r="H29" s="65"/>
      <c r="I29" s="65"/>
      <c r="J29" s="21" t="s">
        <v>165</v>
      </c>
      <c r="K29" s="31" t="s">
        <v>72</v>
      </c>
      <c r="L29" s="42"/>
    </row>
    <row r="30" spans="1:17" s="26" customFormat="1" ht="79.2" hidden="1">
      <c r="A30" s="21">
        <v>11</v>
      </c>
      <c r="B30" s="31" t="s">
        <v>95</v>
      </c>
      <c r="C30" s="21" t="s">
        <v>86</v>
      </c>
      <c r="D30" s="21"/>
      <c r="E30" s="21"/>
      <c r="F30" s="21"/>
      <c r="G30" s="21"/>
      <c r="H30" s="21"/>
      <c r="I30" s="21"/>
      <c r="J30" s="21"/>
      <c r="K30" s="31" t="s">
        <v>72</v>
      </c>
      <c r="L30" s="25"/>
      <c r="Q30" s="26" t="s">
        <v>101</v>
      </c>
    </row>
    <row r="31" spans="1:17" s="26" customFormat="1" ht="20.399999999999999">
      <c r="A31" s="155" t="s">
        <v>50</v>
      </c>
      <c r="B31" s="155"/>
      <c r="C31" s="155"/>
      <c r="D31" s="155"/>
      <c r="E31" s="21"/>
      <c r="F31" s="68">
        <f>SUM(F33:F61)</f>
        <v>104916.83199999999</v>
      </c>
      <c r="G31" s="68">
        <f>SUM(G33:G61)</f>
        <v>88726.936000000002</v>
      </c>
      <c r="H31" s="68">
        <f>SUM(H33:H61)</f>
        <v>121628.037</v>
      </c>
      <c r="I31" s="61">
        <f>SUM(I33:I61)</f>
        <v>315271.80499999999</v>
      </c>
      <c r="J31" s="21"/>
      <c r="K31" s="31"/>
      <c r="L31" s="25"/>
    </row>
    <row r="32" spans="1:17" s="26" customFormat="1" ht="33" customHeight="1">
      <c r="A32" s="159" t="s">
        <v>157</v>
      </c>
      <c r="B32" s="159"/>
      <c r="C32" s="159"/>
      <c r="D32" s="159"/>
      <c r="E32" s="21"/>
      <c r="F32" s="65"/>
      <c r="G32" s="65"/>
      <c r="H32" s="65"/>
      <c r="I32" s="65"/>
      <c r="J32" s="21"/>
      <c r="K32" s="31"/>
      <c r="L32" s="25"/>
    </row>
    <row r="33" spans="1:12" s="43" customFormat="1" ht="79.2">
      <c r="A33" s="21">
        <v>11</v>
      </c>
      <c r="B33" s="31" t="s">
        <v>92</v>
      </c>
      <c r="C33" s="31" t="s">
        <v>93</v>
      </c>
      <c r="D33" s="21" t="s">
        <v>50</v>
      </c>
      <c r="E33" s="21"/>
      <c r="F33" s="65">
        <v>10000</v>
      </c>
      <c r="G33" s="65"/>
      <c r="H33" s="65"/>
      <c r="I33" s="65">
        <f>SUM(F33:H33)</f>
        <v>10000</v>
      </c>
      <c r="J33" s="21" t="s">
        <v>165</v>
      </c>
      <c r="K33" s="31" t="s">
        <v>72</v>
      </c>
      <c r="L33" s="42"/>
    </row>
    <row r="34" spans="1:12" s="43" customFormat="1" ht="79.2">
      <c r="A34" s="21">
        <v>21</v>
      </c>
      <c r="B34" s="31" t="s">
        <v>82</v>
      </c>
      <c r="C34" s="31" t="s">
        <v>81</v>
      </c>
      <c r="D34" s="21" t="s">
        <v>50</v>
      </c>
      <c r="E34" s="21"/>
      <c r="F34" s="65">
        <v>26476.37</v>
      </c>
      <c r="G34" s="65"/>
      <c r="H34" s="65"/>
      <c r="I34" s="65">
        <f>SUM(F34:H34)</f>
        <v>26476.37</v>
      </c>
      <c r="J34" s="21" t="s">
        <v>165</v>
      </c>
      <c r="K34" s="31" t="s">
        <v>72</v>
      </c>
      <c r="L34" s="42"/>
    </row>
    <row r="35" spans="1:12" s="43" customFormat="1" ht="79.2">
      <c r="A35" s="21">
        <v>12</v>
      </c>
      <c r="B35" s="31" t="s">
        <v>94</v>
      </c>
      <c r="C35" s="31" t="s">
        <v>85</v>
      </c>
      <c r="D35" s="21" t="s">
        <v>50</v>
      </c>
      <c r="E35" s="21"/>
      <c r="F35" s="65">
        <v>884.28399999999999</v>
      </c>
      <c r="G35" s="65"/>
      <c r="H35" s="65"/>
      <c r="I35" s="65">
        <f>SUM(F35:H35)</f>
        <v>884.28399999999999</v>
      </c>
      <c r="J35" s="21" t="s">
        <v>165</v>
      </c>
      <c r="K35" s="31" t="s">
        <v>72</v>
      </c>
      <c r="L35" s="42"/>
    </row>
    <row r="36" spans="1:12" s="26" customFormat="1" ht="79.2">
      <c r="A36" s="21">
        <v>13</v>
      </c>
      <c r="B36" s="31" t="s">
        <v>89</v>
      </c>
      <c r="C36" s="31" t="s">
        <v>84</v>
      </c>
      <c r="D36" s="21" t="s">
        <v>50</v>
      </c>
      <c r="E36" s="21"/>
      <c r="F36" s="65">
        <v>348.298</v>
      </c>
      <c r="G36" s="65"/>
      <c r="H36" s="65"/>
      <c r="I36" s="65">
        <f>SUM(F36:H36)</f>
        <v>348.298</v>
      </c>
      <c r="J36" s="21" t="s">
        <v>165</v>
      </c>
      <c r="K36" s="31" t="s">
        <v>72</v>
      </c>
      <c r="L36" s="25"/>
    </row>
    <row r="37" spans="1:12" s="26" customFormat="1" ht="79.2">
      <c r="A37" s="21"/>
      <c r="B37" s="48" t="s">
        <v>154</v>
      </c>
      <c r="C37" s="28" t="s">
        <v>155</v>
      </c>
      <c r="D37" s="21" t="s">
        <v>50</v>
      </c>
      <c r="E37" s="21"/>
      <c r="F37" s="65"/>
      <c r="G37" s="65">
        <v>11860.138000000001</v>
      </c>
      <c r="H37" s="65">
        <v>11860.138000000001</v>
      </c>
      <c r="I37" s="65">
        <f>SUM(F37:H37)</f>
        <v>23720.276000000002</v>
      </c>
      <c r="J37" s="21" t="s">
        <v>165</v>
      </c>
      <c r="K37" s="31" t="s">
        <v>72</v>
      </c>
      <c r="L37" s="25"/>
    </row>
    <row r="38" spans="1:12" s="26" customFormat="1" ht="27.75" customHeight="1">
      <c r="A38" s="156" t="s">
        <v>156</v>
      </c>
      <c r="B38" s="157"/>
      <c r="C38" s="157"/>
      <c r="D38" s="158"/>
      <c r="E38" s="21"/>
      <c r="F38" s="65"/>
      <c r="G38" s="65"/>
      <c r="H38" s="65"/>
      <c r="I38" s="65"/>
      <c r="J38" s="21"/>
      <c r="K38" s="31"/>
      <c r="L38" s="25"/>
    </row>
    <row r="39" spans="1:12" s="43" customFormat="1" ht="79.2">
      <c r="A39" s="21">
        <v>14</v>
      </c>
      <c r="B39" s="31" t="s">
        <v>75</v>
      </c>
      <c r="C39" s="31" t="s">
        <v>96</v>
      </c>
      <c r="D39" s="21" t="s">
        <v>50</v>
      </c>
      <c r="E39" s="21"/>
      <c r="F39" s="65">
        <v>9000</v>
      </c>
      <c r="G39" s="65"/>
      <c r="H39" s="65"/>
      <c r="I39" s="65">
        <f t="shared" ref="I39:I60" si="0">SUM(F39:H39)</f>
        <v>9000</v>
      </c>
      <c r="J39" s="21" t="s">
        <v>165</v>
      </c>
      <c r="K39" s="31" t="s">
        <v>72</v>
      </c>
      <c r="L39" s="42"/>
    </row>
    <row r="40" spans="1:12" s="43" customFormat="1" ht="79.2">
      <c r="A40" s="21">
        <v>15</v>
      </c>
      <c r="B40" s="31" t="s">
        <v>74</v>
      </c>
      <c r="C40" s="31" t="s">
        <v>73</v>
      </c>
      <c r="D40" s="21" t="s">
        <v>50</v>
      </c>
      <c r="E40" s="21"/>
      <c r="F40" s="65">
        <v>2850</v>
      </c>
      <c r="G40" s="65"/>
      <c r="H40" s="65"/>
      <c r="I40" s="65">
        <f t="shared" si="0"/>
        <v>2850</v>
      </c>
      <c r="J40" s="21" t="s">
        <v>165</v>
      </c>
      <c r="K40" s="31" t="s">
        <v>72</v>
      </c>
      <c r="L40" s="42"/>
    </row>
    <row r="41" spans="1:12" s="43" customFormat="1" ht="79.2">
      <c r="A41" s="21">
        <v>16</v>
      </c>
      <c r="B41" s="31" t="s">
        <v>98</v>
      </c>
      <c r="C41" s="31" t="s">
        <v>97</v>
      </c>
      <c r="D41" s="21" t="s">
        <v>50</v>
      </c>
      <c r="E41" s="21"/>
      <c r="F41" s="65">
        <v>7750</v>
      </c>
      <c r="G41" s="65">
        <v>18250</v>
      </c>
      <c r="H41" s="65"/>
      <c r="I41" s="65">
        <f t="shared" si="0"/>
        <v>26000</v>
      </c>
      <c r="J41" s="21" t="s">
        <v>165</v>
      </c>
      <c r="K41" s="31" t="s">
        <v>72</v>
      </c>
      <c r="L41" s="42"/>
    </row>
    <row r="42" spans="1:12" s="43" customFormat="1" ht="79.2">
      <c r="A42" s="21"/>
      <c r="B42" s="48" t="s">
        <v>131</v>
      </c>
      <c r="C42" s="27" t="s">
        <v>126</v>
      </c>
      <c r="D42" s="21" t="s">
        <v>50</v>
      </c>
      <c r="E42" s="21"/>
      <c r="F42" s="65"/>
      <c r="G42" s="65">
        <v>1300</v>
      </c>
      <c r="H42" s="65"/>
      <c r="I42" s="65">
        <f>SUM(F42:H42)</f>
        <v>1300</v>
      </c>
      <c r="J42" s="21" t="s">
        <v>165</v>
      </c>
      <c r="K42" s="31" t="s">
        <v>72</v>
      </c>
      <c r="L42" s="42"/>
    </row>
    <row r="43" spans="1:12" s="43" customFormat="1" ht="79.2">
      <c r="A43" s="21"/>
      <c r="B43" s="48" t="s">
        <v>132</v>
      </c>
      <c r="C43" s="58" t="s">
        <v>127</v>
      </c>
      <c r="D43" s="21" t="s">
        <v>50</v>
      </c>
      <c r="E43" s="21"/>
      <c r="F43" s="65"/>
      <c r="G43" s="65">
        <v>1300</v>
      </c>
      <c r="H43" s="65"/>
      <c r="I43" s="65">
        <f>SUM(F43:H43)</f>
        <v>1300</v>
      </c>
      <c r="J43" s="21" t="s">
        <v>165</v>
      </c>
      <c r="K43" s="31" t="s">
        <v>72</v>
      </c>
      <c r="L43" s="42"/>
    </row>
    <row r="44" spans="1:12" s="43" customFormat="1" ht="79.2">
      <c r="A44" s="21"/>
      <c r="B44" s="48" t="s">
        <v>133</v>
      </c>
      <c r="C44" s="58" t="s">
        <v>128</v>
      </c>
      <c r="D44" s="21" t="s">
        <v>50</v>
      </c>
      <c r="E44" s="21"/>
      <c r="F44" s="65"/>
      <c r="G44" s="65"/>
      <c r="H44" s="65">
        <v>8000</v>
      </c>
      <c r="I44" s="65">
        <f>SUM(F44:H44)</f>
        <v>8000</v>
      </c>
      <c r="J44" s="21" t="s">
        <v>165</v>
      </c>
      <c r="K44" s="31" t="s">
        <v>72</v>
      </c>
      <c r="L44" s="42"/>
    </row>
    <row r="45" spans="1:12" s="43" customFormat="1" ht="79.2">
      <c r="A45" s="21"/>
      <c r="B45" s="48" t="s">
        <v>134</v>
      </c>
      <c r="C45" s="58" t="s">
        <v>129</v>
      </c>
      <c r="D45" s="21" t="s">
        <v>50</v>
      </c>
      <c r="E45" s="21"/>
      <c r="F45" s="65"/>
      <c r="G45" s="65">
        <v>3500</v>
      </c>
      <c r="H45" s="65"/>
      <c r="I45" s="65">
        <f>SUM(F45:H45)</f>
        <v>3500</v>
      </c>
      <c r="J45" s="21" t="s">
        <v>165</v>
      </c>
      <c r="K45" s="31" t="s">
        <v>72</v>
      </c>
      <c r="L45" s="42"/>
    </row>
    <row r="46" spans="1:12" s="43" customFormat="1" ht="79.2">
      <c r="A46" s="21">
        <v>17</v>
      </c>
      <c r="B46" s="31" t="s">
        <v>77</v>
      </c>
      <c r="C46" s="59" t="s">
        <v>76</v>
      </c>
      <c r="D46" s="21" t="s">
        <v>50</v>
      </c>
      <c r="E46" s="21"/>
      <c r="F46" s="65">
        <v>8905.2000000000007</v>
      </c>
      <c r="G46" s="65"/>
      <c r="H46" s="65"/>
      <c r="I46" s="65">
        <f t="shared" si="0"/>
        <v>8905.2000000000007</v>
      </c>
      <c r="J46" s="21" t="s">
        <v>165</v>
      </c>
      <c r="K46" s="31" t="s">
        <v>72</v>
      </c>
      <c r="L46" s="42"/>
    </row>
    <row r="47" spans="1:12" s="43" customFormat="1" ht="79.2">
      <c r="A47" s="21">
        <v>18</v>
      </c>
      <c r="B47" s="31" t="s">
        <v>78</v>
      </c>
      <c r="C47" s="59" t="s">
        <v>99</v>
      </c>
      <c r="D47" s="21" t="s">
        <v>50</v>
      </c>
      <c r="E47" s="21"/>
      <c r="F47" s="65">
        <v>16702.68</v>
      </c>
      <c r="G47" s="65"/>
      <c r="H47" s="65"/>
      <c r="I47" s="65">
        <f t="shared" si="0"/>
        <v>16702.68</v>
      </c>
      <c r="J47" s="21" t="s">
        <v>165</v>
      </c>
      <c r="K47" s="31" t="s">
        <v>72</v>
      </c>
      <c r="L47" s="42"/>
    </row>
    <row r="48" spans="1:12" s="43" customFormat="1" ht="141.6" customHeight="1">
      <c r="A48" s="21"/>
      <c r="B48" s="48" t="s">
        <v>150</v>
      </c>
      <c r="C48" s="27" t="s">
        <v>122</v>
      </c>
      <c r="D48" s="21" t="s">
        <v>50</v>
      </c>
      <c r="E48" s="21"/>
      <c r="F48" s="65"/>
      <c r="G48" s="65">
        <v>14174.315000000001</v>
      </c>
      <c r="H48" s="65"/>
      <c r="I48" s="65">
        <f>SUM(F48:H48)</f>
        <v>14174.315000000001</v>
      </c>
      <c r="J48" s="21" t="s">
        <v>165</v>
      </c>
      <c r="K48" s="31" t="s">
        <v>72</v>
      </c>
      <c r="L48" s="42"/>
    </row>
    <row r="49" spans="1:12" s="43" customFormat="1" ht="79.2">
      <c r="A49" s="21"/>
      <c r="B49" s="48" t="s">
        <v>151</v>
      </c>
      <c r="C49" s="27" t="s">
        <v>123</v>
      </c>
      <c r="D49" s="21" t="s">
        <v>50</v>
      </c>
      <c r="E49" s="21"/>
      <c r="F49" s="65"/>
      <c r="G49" s="65">
        <v>6911.8760000000002</v>
      </c>
      <c r="H49" s="65"/>
      <c r="I49" s="65">
        <f>SUM(F49:H49)</f>
        <v>6911.8760000000002</v>
      </c>
      <c r="J49" s="21" t="s">
        <v>165</v>
      </c>
      <c r="K49" s="31" t="s">
        <v>72</v>
      </c>
      <c r="L49" s="42"/>
    </row>
    <row r="50" spans="1:12" s="43" customFormat="1" ht="79.2">
      <c r="A50" s="21"/>
      <c r="B50" s="48" t="s">
        <v>152</v>
      </c>
      <c r="C50" s="27" t="s">
        <v>124</v>
      </c>
      <c r="D50" s="21" t="s">
        <v>50</v>
      </c>
      <c r="E50" s="21"/>
      <c r="F50" s="65"/>
      <c r="G50" s="65">
        <v>9430.607</v>
      </c>
      <c r="H50" s="65">
        <v>9430.607</v>
      </c>
      <c r="I50" s="65">
        <f>SUM(F50:H50)</f>
        <v>18861.214</v>
      </c>
      <c r="J50" s="21" t="s">
        <v>165</v>
      </c>
      <c r="K50" s="31" t="s">
        <v>72</v>
      </c>
      <c r="L50" s="42"/>
    </row>
    <row r="51" spans="1:12" s="43" customFormat="1" ht="79.2">
      <c r="A51" s="21"/>
      <c r="B51" s="48" t="s">
        <v>153</v>
      </c>
      <c r="C51" s="27" t="s">
        <v>125</v>
      </c>
      <c r="D51" s="21" t="s">
        <v>50</v>
      </c>
      <c r="E51" s="21"/>
      <c r="F51" s="65"/>
      <c r="G51" s="65"/>
      <c r="H51" s="65">
        <v>13337.291999999999</v>
      </c>
      <c r="I51" s="65">
        <f>SUM(F51:H51)</f>
        <v>13337.291999999999</v>
      </c>
      <c r="J51" s="21" t="s">
        <v>165</v>
      </c>
      <c r="K51" s="31" t="s">
        <v>72</v>
      </c>
      <c r="L51" s="42"/>
    </row>
    <row r="52" spans="1:12" s="26" customFormat="1" ht="79.2">
      <c r="A52" s="21">
        <v>19</v>
      </c>
      <c r="B52" s="31" t="s">
        <v>80</v>
      </c>
      <c r="C52" s="31" t="s">
        <v>79</v>
      </c>
      <c r="D52" s="21" t="s">
        <v>50</v>
      </c>
      <c r="E52" s="21"/>
      <c r="F52" s="65">
        <v>10000</v>
      </c>
      <c r="G52" s="65"/>
      <c r="H52" s="65"/>
      <c r="I52" s="65">
        <f t="shared" si="0"/>
        <v>10000</v>
      </c>
      <c r="J52" s="21" t="s">
        <v>165</v>
      </c>
      <c r="K52" s="31" t="s">
        <v>72</v>
      </c>
      <c r="L52" s="25"/>
    </row>
    <row r="53" spans="1:12" s="26" customFormat="1" ht="79.2">
      <c r="A53" s="21">
        <v>20</v>
      </c>
      <c r="B53" s="31" t="s">
        <v>100</v>
      </c>
      <c r="C53" s="31" t="s">
        <v>83</v>
      </c>
      <c r="D53" s="21" t="s">
        <v>50</v>
      </c>
      <c r="E53" s="21"/>
      <c r="F53" s="65">
        <v>12000</v>
      </c>
      <c r="G53" s="65"/>
      <c r="H53" s="65"/>
      <c r="I53" s="65">
        <f t="shared" si="0"/>
        <v>12000</v>
      </c>
      <c r="J53" s="21" t="s">
        <v>165</v>
      </c>
      <c r="K53" s="31" t="s">
        <v>72</v>
      </c>
      <c r="L53" s="25"/>
    </row>
    <row r="54" spans="1:12" s="26" customFormat="1" ht="79.2">
      <c r="A54" s="21"/>
      <c r="B54" s="31"/>
      <c r="C54" s="27" t="s">
        <v>113</v>
      </c>
      <c r="D54" s="21"/>
      <c r="E54" s="21"/>
      <c r="F54" s="65"/>
      <c r="G54" s="65">
        <v>8000</v>
      </c>
      <c r="H54" s="65">
        <v>8000</v>
      </c>
      <c r="I54" s="65">
        <f t="shared" si="0"/>
        <v>16000</v>
      </c>
      <c r="J54" s="21" t="s">
        <v>165</v>
      </c>
      <c r="K54" s="31" t="s">
        <v>72</v>
      </c>
      <c r="L54" s="25"/>
    </row>
    <row r="55" spans="1:12" s="26" customFormat="1" ht="141.6" customHeight="1">
      <c r="A55" s="21"/>
      <c r="B55" s="31" t="s">
        <v>119</v>
      </c>
      <c r="C55" s="27" t="s">
        <v>114</v>
      </c>
      <c r="D55" s="21"/>
      <c r="E55" s="21"/>
      <c r="F55" s="65"/>
      <c r="G55" s="65">
        <v>2000</v>
      </c>
      <c r="H55" s="65">
        <v>7000</v>
      </c>
      <c r="I55" s="65">
        <f t="shared" si="0"/>
        <v>9000</v>
      </c>
      <c r="J55" s="21" t="s">
        <v>165</v>
      </c>
      <c r="K55" s="31" t="s">
        <v>72</v>
      </c>
      <c r="L55" s="25"/>
    </row>
    <row r="56" spans="1:12" s="26" customFormat="1" ht="79.2">
      <c r="A56" s="21"/>
      <c r="B56" s="31"/>
      <c r="C56" s="27" t="s">
        <v>115</v>
      </c>
      <c r="D56" s="21"/>
      <c r="E56" s="21"/>
      <c r="F56" s="65"/>
      <c r="G56" s="65">
        <v>2000</v>
      </c>
      <c r="H56" s="65"/>
      <c r="I56" s="65">
        <f t="shared" si="0"/>
        <v>2000</v>
      </c>
      <c r="J56" s="21" t="s">
        <v>165</v>
      </c>
      <c r="K56" s="31" t="s">
        <v>72</v>
      </c>
      <c r="L56" s="25"/>
    </row>
    <row r="57" spans="1:12" s="26" customFormat="1" ht="79.2">
      <c r="A57" s="21"/>
      <c r="B57" s="31"/>
      <c r="C57" s="27" t="s">
        <v>117</v>
      </c>
      <c r="D57" s="21"/>
      <c r="E57" s="21"/>
      <c r="F57" s="65"/>
      <c r="G57" s="65"/>
      <c r="H57" s="65">
        <v>5000</v>
      </c>
      <c r="I57" s="65">
        <f t="shared" si="0"/>
        <v>5000</v>
      </c>
      <c r="J57" s="21" t="s">
        <v>165</v>
      </c>
      <c r="K57" s="31" t="s">
        <v>72</v>
      </c>
      <c r="L57" s="25"/>
    </row>
    <row r="58" spans="1:12" s="26" customFormat="1" ht="79.2">
      <c r="A58" s="21"/>
      <c r="B58" s="31"/>
      <c r="C58" s="27" t="s">
        <v>118</v>
      </c>
      <c r="D58" s="21"/>
      <c r="E58" s="21"/>
      <c r="F58" s="65"/>
      <c r="G58" s="65"/>
      <c r="H58" s="65">
        <v>15000</v>
      </c>
      <c r="I58" s="65">
        <f t="shared" si="0"/>
        <v>15000</v>
      </c>
      <c r="J58" s="21" t="s">
        <v>165</v>
      </c>
      <c r="K58" s="31" t="s">
        <v>72</v>
      </c>
      <c r="L58" s="25"/>
    </row>
    <row r="59" spans="1:12" s="26" customFormat="1" ht="79.2">
      <c r="A59" s="21"/>
      <c r="B59" s="31"/>
      <c r="C59" s="27" t="s">
        <v>120</v>
      </c>
      <c r="D59" s="21"/>
      <c r="E59" s="21"/>
      <c r="F59" s="65"/>
      <c r="G59" s="65"/>
      <c r="H59" s="65">
        <v>18000</v>
      </c>
      <c r="I59" s="65">
        <f t="shared" si="0"/>
        <v>18000</v>
      </c>
      <c r="J59" s="21" t="s">
        <v>165</v>
      </c>
      <c r="K59" s="31" t="s">
        <v>72</v>
      </c>
      <c r="L59" s="25"/>
    </row>
    <row r="60" spans="1:12" s="26" customFormat="1" ht="79.2">
      <c r="A60" s="21"/>
      <c r="B60" s="31"/>
      <c r="C60" s="27" t="s">
        <v>121</v>
      </c>
      <c r="D60" s="21"/>
      <c r="E60" s="21"/>
      <c r="F60" s="65"/>
      <c r="G60" s="65">
        <v>5000</v>
      </c>
      <c r="H60" s="65"/>
      <c r="I60" s="65">
        <f t="shared" si="0"/>
        <v>5000</v>
      </c>
      <c r="J60" s="21" t="s">
        <v>165</v>
      </c>
      <c r="K60" s="31" t="s">
        <v>72</v>
      </c>
      <c r="L60" s="25"/>
    </row>
    <row r="61" spans="1:12" s="43" customFormat="1" ht="105.6">
      <c r="A61" s="21">
        <v>22</v>
      </c>
      <c r="B61" s="31" t="s">
        <v>116</v>
      </c>
      <c r="C61" s="31" t="s">
        <v>112</v>
      </c>
      <c r="D61" s="21" t="s">
        <v>50</v>
      </c>
      <c r="E61" s="21"/>
      <c r="F61" s="65"/>
      <c r="G61" s="65">
        <v>5000</v>
      </c>
      <c r="H61" s="65">
        <v>26000</v>
      </c>
      <c r="I61" s="65">
        <f>SUM(F61:H61)</f>
        <v>31000</v>
      </c>
      <c r="J61" s="21" t="s">
        <v>165</v>
      </c>
      <c r="K61" s="31" t="s">
        <v>72</v>
      </c>
      <c r="L61" s="42"/>
    </row>
    <row r="62" spans="1:12" s="26" customFormat="1" ht="20.399999999999999">
      <c r="A62" s="162" t="s">
        <v>51</v>
      </c>
      <c r="B62" s="162"/>
      <c r="C62" s="162"/>
      <c r="D62" s="162"/>
      <c r="E62" s="21"/>
      <c r="F62" s="61">
        <f>SUM(F64:F72)</f>
        <v>5790</v>
      </c>
      <c r="G62" s="61">
        <f>SUM(G64:G72)</f>
        <v>38350</v>
      </c>
      <c r="H62" s="61">
        <f>SUM(H64:H72)</f>
        <v>15741.734</v>
      </c>
      <c r="I62" s="61">
        <f>SUM(I64:I72)</f>
        <v>59881.733999999997</v>
      </c>
      <c r="J62" s="21"/>
      <c r="K62" s="31"/>
      <c r="L62" s="25"/>
    </row>
    <row r="63" spans="1:12" s="26" customFormat="1" ht="36" customHeight="1">
      <c r="A63" s="156" t="s">
        <v>158</v>
      </c>
      <c r="B63" s="157"/>
      <c r="C63" s="157"/>
      <c r="D63" s="158"/>
      <c r="E63" s="21"/>
      <c r="F63" s="65"/>
      <c r="G63" s="65"/>
      <c r="H63" s="65"/>
      <c r="I63" s="65"/>
      <c r="J63" s="21"/>
      <c r="K63" s="31"/>
      <c r="L63" s="25"/>
    </row>
    <row r="64" spans="1:12" s="43" customFormat="1" ht="84" customHeight="1">
      <c r="A64" s="21">
        <v>22</v>
      </c>
      <c r="B64" s="31" t="s">
        <v>90</v>
      </c>
      <c r="C64" s="57" t="s">
        <v>160</v>
      </c>
      <c r="D64" s="21" t="s">
        <v>51</v>
      </c>
      <c r="E64" s="21"/>
      <c r="F64" s="65">
        <v>2000</v>
      </c>
      <c r="G64" s="65">
        <v>7000</v>
      </c>
      <c r="H64" s="65">
        <v>741.73400000000004</v>
      </c>
      <c r="I64" s="65">
        <f t="shared" ref="I64:I72" si="1">SUM(F64:H64)</f>
        <v>9741.7340000000004</v>
      </c>
      <c r="J64" s="21" t="s">
        <v>165</v>
      </c>
      <c r="K64" s="31" t="s">
        <v>72</v>
      </c>
      <c r="L64" s="42"/>
    </row>
    <row r="65" spans="1:12" s="43" customFormat="1" ht="79.2">
      <c r="A65" s="21">
        <v>23</v>
      </c>
      <c r="B65" s="31" t="s">
        <v>103</v>
      </c>
      <c r="C65" s="57" t="s">
        <v>161</v>
      </c>
      <c r="D65" s="21" t="s">
        <v>51</v>
      </c>
      <c r="E65" s="21"/>
      <c r="F65" s="65">
        <v>2000</v>
      </c>
      <c r="G65" s="65"/>
      <c r="H65" s="65"/>
      <c r="I65" s="65">
        <f t="shared" si="1"/>
        <v>2000</v>
      </c>
      <c r="J65" s="21" t="s">
        <v>165</v>
      </c>
      <c r="K65" s="31" t="s">
        <v>72</v>
      </c>
      <c r="L65" s="42"/>
    </row>
    <row r="66" spans="1:12" s="43" customFormat="1" ht="79.2">
      <c r="A66" s="21"/>
      <c r="B66" s="40" t="s">
        <v>139</v>
      </c>
      <c r="C66" s="57" t="s">
        <v>137</v>
      </c>
      <c r="D66" s="21" t="s">
        <v>51</v>
      </c>
      <c r="E66" s="21"/>
      <c r="F66" s="65"/>
      <c r="G66" s="65">
        <v>4000</v>
      </c>
      <c r="H66" s="65"/>
      <c r="I66" s="65">
        <f t="shared" si="1"/>
        <v>4000</v>
      </c>
      <c r="J66" s="21" t="s">
        <v>165</v>
      </c>
      <c r="K66" s="31" t="s">
        <v>72</v>
      </c>
      <c r="L66" s="42"/>
    </row>
    <row r="67" spans="1:12" s="43" customFormat="1" ht="79.2">
      <c r="A67" s="21"/>
      <c r="B67" s="40" t="s">
        <v>140</v>
      </c>
      <c r="C67" s="57" t="s">
        <v>138</v>
      </c>
      <c r="D67" s="21" t="s">
        <v>51</v>
      </c>
      <c r="E67" s="21"/>
      <c r="F67" s="65"/>
      <c r="G67" s="65"/>
      <c r="H67" s="65">
        <v>10000</v>
      </c>
      <c r="I67" s="65">
        <f t="shared" si="1"/>
        <v>10000</v>
      </c>
      <c r="J67" s="21" t="s">
        <v>165</v>
      </c>
      <c r="K67" s="31" t="s">
        <v>72</v>
      </c>
      <c r="L67" s="42"/>
    </row>
    <row r="68" spans="1:12" s="43" customFormat="1" ht="79.2">
      <c r="A68" s="21"/>
      <c r="B68" s="40" t="s">
        <v>142</v>
      </c>
      <c r="C68" s="57" t="s">
        <v>141</v>
      </c>
      <c r="D68" s="21" t="s">
        <v>51</v>
      </c>
      <c r="E68" s="21"/>
      <c r="F68" s="65"/>
      <c r="G68" s="65">
        <v>2000</v>
      </c>
      <c r="H68" s="65"/>
      <c r="I68" s="65">
        <f t="shared" si="1"/>
        <v>2000</v>
      </c>
      <c r="J68" s="21" t="s">
        <v>165</v>
      </c>
      <c r="K68" s="31" t="s">
        <v>72</v>
      </c>
      <c r="L68" s="42"/>
    </row>
    <row r="69" spans="1:12" s="43" customFormat="1" ht="79.2">
      <c r="A69" s="21"/>
      <c r="B69" s="40" t="s">
        <v>145</v>
      </c>
      <c r="C69" s="57" t="s">
        <v>143</v>
      </c>
      <c r="D69" s="21" t="s">
        <v>51</v>
      </c>
      <c r="E69" s="21"/>
      <c r="F69" s="65">
        <v>1790</v>
      </c>
      <c r="G69" s="65"/>
      <c r="H69" s="65"/>
      <c r="I69" s="65">
        <f t="shared" si="1"/>
        <v>1790</v>
      </c>
      <c r="J69" s="21" t="s">
        <v>165</v>
      </c>
      <c r="K69" s="31" t="s">
        <v>72</v>
      </c>
      <c r="L69" s="42"/>
    </row>
    <row r="70" spans="1:12" s="43" customFormat="1" ht="79.2">
      <c r="A70" s="21"/>
      <c r="B70" s="31"/>
      <c r="C70" s="57" t="s">
        <v>144</v>
      </c>
      <c r="D70" s="21" t="s">
        <v>51</v>
      </c>
      <c r="E70" s="21"/>
      <c r="F70" s="65"/>
      <c r="G70" s="65">
        <v>7000</v>
      </c>
      <c r="H70" s="65"/>
      <c r="I70" s="65">
        <f t="shared" si="1"/>
        <v>7000</v>
      </c>
      <c r="J70" s="21" t="s">
        <v>165</v>
      </c>
      <c r="K70" s="31" t="s">
        <v>72</v>
      </c>
      <c r="L70" s="42"/>
    </row>
    <row r="71" spans="1:12" s="43" customFormat="1" ht="79.2">
      <c r="A71" s="21"/>
      <c r="B71" s="40" t="s">
        <v>147</v>
      </c>
      <c r="C71" s="57" t="s">
        <v>146</v>
      </c>
      <c r="D71" s="21" t="s">
        <v>51</v>
      </c>
      <c r="E71" s="21"/>
      <c r="F71" s="65"/>
      <c r="G71" s="65">
        <v>16650</v>
      </c>
      <c r="H71" s="65">
        <v>5000</v>
      </c>
      <c r="I71" s="65">
        <f t="shared" si="1"/>
        <v>21650</v>
      </c>
      <c r="J71" s="21" t="s">
        <v>165</v>
      </c>
      <c r="K71" s="31" t="s">
        <v>72</v>
      </c>
      <c r="L71" s="42"/>
    </row>
    <row r="72" spans="1:12" s="43" customFormat="1" ht="79.2">
      <c r="A72" s="21"/>
      <c r="B72" s="40" t="s">
        <v>149</v>
      </c>
      <c r="C72" s="57" t="s">
        <v>148</v>
      </c>
      <c r="D72" s="21" t="s">
        <v>51</v>
      </c>
      <c r="E72" s="21"/>
      <c r="F72" s="65"/>
      <c r="G72" s="65">
        <v>1700</v>
      </c>
      <c r="H72" s="65"/>
      <c r="I72" s="65">
        <f t="shared" si="1"/>
        <v>1700</v>
      </c>
      <c r="J72" s="21" t="s">
        <v>165</v>
      </c>
      <c r="K72" s="31" t="s">
        <v>72</v>
      </c>
      <c r="L72" s="42"/>
    </row>
    <row r="73" spans="1:12" s="26" customFormat="1" ht="20.399999999999999">
      <c r="A73" s="161" t="s">
        <v>52</v>
      </c>
      <c r="B73" s="161"/>
      <c r="C73" s="161"/>
      <c r="D73" s="161"/>
      <c r="E73" s="21"/>
      <c r="F73" s="61">
        <f>F75</f>
        <v>1185</v>
      </c>
      <c r="G73" s="61">
        <f>G75</f>
        <v>1185</v>
      </c>
      <c r="H73" s="61">
        <f>H75</f>
        <v>1185</v>
      </c>
      <c r="I73" s="61">
        <f>I75</f>
        <v>3555</v>
      </c>
      <c r="J73" s="21"/>
      <c r="K73" s="31"/>
      <c r="L73" s="25"/>
    </row>
    <row r="74" spans="1:12" s="26" customFormat="1" ht="27.75" customHeight="1">
      <c r="A74" s="156" t="s">
        <v>157</v>
      </c>
      <c r="B74" s="157"/>
      <c r="C74" s="157"/>
      <c r="D74" s="158"/>
      <c r="E74" s="21"/>
      <c r="F74" s="65"/>
      <c r="G74" s="65"/>
      <c r="H74" s="65"/>
      <c r="I74" s="65"/>
      <c r="J74" s="21"/>
      <c r="K74" s="31"/>
      <c r="L74" s="25"/>
    </row>
    <row r="75" spans="1:12" s="43" customFormat="1" ht="106.5" customHeight="1">
      <c r="A75" s="21">
        <v>24</v>
      </c>
      <c r="B75" s="31" t="s">
        <v>105</v>
      </c>
      <c r="C75" s="31" t="s">
        <v>104</v>
      </c>
      <c r="D75" s="21" t="s">
        <v>52</v>
      </c>
      <c r="E75" s="21"/>
      <c r="F75" s="65">
        <v>1185</v>
      </c>
      <c r="G75" s="65">
        <v>1185</v>
      </c>
      <c r="H75" s="65">
        <v>1185</v>
      </c>
      <c r="I75" s="65">
        <f>SUM(F75:H75)</f>
        <v>3555</v>
      </c>
      <c r="J75" s="21" t="s">
        <v>165</v>
      </c>
      <c r="K75" s="31" t="s">
        <v>72</v>
      </c>
      <c r="L75" s="42"/>
    </row>
    <row r="76" spans="1:12" s="26" customFormat="1" ht="20.399999999999999">
      <c r="A76" s="160" t="s">
        <v>159</v>
      </c>
      <c r="B76" s="160"/>
      <c r="C76" s="160"/>
      <c r="D76" s="160"/>
      <c r="E76" s="49"/>
      <c r="F76" s="69">
        <f>F8+F16+F21+F25+F28+F31+F62+F73</f>
        <v>197421.83199999999</v>
      </c>
      <c r="G76" s="69">
        <f>G8+G16+G21+G25+G28+G31+G62+G73</f>
        <v>150401.93599999999</v>
      </c>
      <c r="H76" s="69">
        <f>H8+H16+H21+H25+H28+H31+H62+H73</f>
        <v>152844.77100000001</v>
      </c>
      <c r="I76" s="69">
        <f>I8+I16+I21+I25+I28+I31+I62+I73</f>
        <v>498668.53899999999</v>
      </c>
      <c r="J76" s="49"/>
      <c r="K76" s="75"/>
      <c r="L76" s="25"/>
    </row>
    <row r="77" spans="1:12" s="54" customFormat="1">
      <c r="A77" s="50"/>
      <c r="B77" s="51"/>
      <c r="C77" s="52"/>
      <c r="D77" s="52"/>
      <c r="E77" s="52"/>
      <c r="F77" s="52"/>
      <c r="G77" s="52"/>
      <c r="H77" s="52"/>
      <c r="I77" s="52"/>
      <c r="J77" s="52"/>
      <c r="K77" s="76"/>
      <c r="L77" s="53"/>
    </row>
    <row r="78" spans="1:12" s="54" customFormat="1">
      <c r="A78" s="25"/>
      <c r="B78" s="55"/>
      <c r="C78" s="25"/>
      <c r="D78" s="25"/>
      <c r="E78" s="25"/>
      <c r="F78" s="25"/>
      <c r="G78" s="25"/>
      <c r="H78" s="25"/>
      <c r="I78" s="25"/>
      <c r="J78" s="25"/>
      <c r="K78" s="55"/>
      <c r="L78" s="53"/>
    </row>
    <row r="79" spans="1:12" s="54" customFormat="1" ht="15.75" customHeight="1">
      <c r="A79" s="154" t="s">
        <v>40</v>
      </c>
      <c r="B79" s="154"/>
      <c r="C79" s="154"/>
      <c r="D79" s="154"/>
      <c r="E79" s="25"/>
      <c r="F79" s="25"/>
      <c r="G79" s="154" t="s">
        <v>102</v>
      </c>
      <c r="H79" s="154"/>
      <c r="I79" s="154"/>
      <c r="J79" s="25"/>
      <c r="K79" s="55"/>
      <c r="L79" s="53"/>
    </row>
    <row r="80" spans="1:12" s="54" customFormat="1">
      <c r="A80" s="25"/>
      <c r="B80" s="55"/>
      <c r="C80" s="25"/>
      <c r="D80" s="25"/>
      <c r="E80" s="25"/>
      <c r="F80" s="25"/>
      <c r="G80" s="25"/>
      <c r="H80" s="25"/>
      <c r="I80" s="25"/>
      <c r="J80" s="25"/>
      <c r="K80" s="55"/>
      <c r="L80" s="53"/>
    </row>
    <row r="81" spans="1:12" s="54" customFormat="1">
      <c r="A81" s="25"/>
      <c r="B81" s="55"/>
      <c r="C81" s="25"/>
      <c r="D81" s="25"/>
      <c r="E81" s="25"/>
      <c r="F81" s="25"/>
      <c r="G81" s="25"/>
      <c r="H81" s="25"/>
      <c r="I81" s="25"/>
      <c r="J81" s="25"/>
      <c r="K81" s="55"/>
      <c r="L81" s="53"/>
    </row>
    <row r="82" spans="1:12" s="54" customFormat="1">
      <c r="A82" s="25"/>
      <c r="B82" s="55"/>
      <c r="C82" s="25"/>
      <c r="D82" s="25"/>
      <c r="E82" s="25"/>
      <c r="F82" s="25"/>
      <c r="G82" s="25"/>
      <c r="H82" s="25"/>
      <c r="I82" s="25"/>
      <c r="J82" s="25"/>
      <c r="K82" s="55"/>
      <c r="L82" s="53"/>
    </row>
    <row r="83" spans="1:12" s="54" customFormat="1">
      <c r="A83" s="25"/>
      <c r="B83" s="55"/>
      <c r="C83" s="25"/>
      <c r="D83" s="25"/>
      <c r="E83" s="25"/>
      <c r="F83" s="25"/>
      <c r="G83" s="25"/>
      <c r="H83" s="25"/>
      <c r="I83" s="25"/>
      <c r="J83" s="25"/>
      <c r="K83" s="55"/>
      <c r="L83" s="53"/>
    </row>
    <row r="84" spans="1:12" s="54" customFormat="1">
      <c r="A84" s="25"/>
      <c r="B84" s="55"/>
      <c r="C84" s="25"/>
      <c r="D84" s="25"/>
      <c r="E84" s="25"/>
      <c r="F84" s="25"/>
      <c r="G84" s="25"/>
      <c r="H84" s="25"/>
      <c r="I84" s="25"/>
      <c r="J84" s="25"/>
      <c r="K84" s="55"/>
      <c r="L84" s="53"/>
    </row>
    <row r="85" spans="1:12" s="54" customFormat="1">
      <c r="A85" s="25"/>
      <c r="B85" s="55"/>
      <c r="C85" s="25"/>
      <c r="D85" s="25"/>
      <c r="E85" s="25"/>
      <c r="F85" s="25"/>
      <c r="G85" s="25"/>
      <c r="H85" s="25"/>
      <c r="I85" s="25"/>
      <c r="J85" s="25"/>
      <c r="K85" s="55"/>
      <c r="L85" s="53"/>
    </row>
    <row r="86" spans="1:12" s="54" customFormat="1">
      <c r="A86" s="25"/>
      <c r="B86" s="55"/>
      <c r="C86" s="25"/>
      <c r="D86" s="25"/>
      <c r="E86" s="25"/>
      <c r="F86" s="25"/>
      <c r="G86" s="25"/>
      <c r="H86" s="25"/>
      <c r="I86" s="25"/>
      <c r="J86" s="25"/>
      <c r="K86" s="55"/>
      <c r="L86" s="53"/>
    </row>
    <row r="87" spans="1:12" s="54" customFormat="1">
      <c r="A87" s="25"/>
      <c r="B87" s="55"/>
      <c r="C87" s="25"/>
      <c r="D87" s="25"/>
      <c r="E87" s="25"/>
      <c r="F87" s="25"/>
      <c r="G87" s="25"/>
      <c r="H87" s="25"/>
      <c r="I87" s="25"/>
      <c r="J87" s="25"/>
      <c r="K87" s="55"/>
      <c r="L87" s="53"/>
    </row>
    <row r="88" spans="1:12" s="54" customFormat="1">
      <c r="A88" s="25"/>
      <c r="B88" s="55"/>
      <c r="C88" s="25"/>
      <c r="D88" s="25"/>
      <c r="E88" s="25"/>
      <c r="F88" s="25"/>
      <c r="G88" s="25"/>
      <c r="H88" s="25"/>
      <c r="I88" s="25"/>
      <c r="J88" s="25"/>
      <c r="K88" s="55"/>
      <c r="L88" s="53"/>
    </row>
    <row r="89" spans="1:12" s="54" customFormat="1">
      <c r="A89" s="25"/>
      <c r="B89" s="55"/>
      <c r="C89" s="25"/>
      <c r="D89" s="25"/>
      <c r="E89" s="25"/>
      <c r="F89" s="25"/>
      <c r="G89" s="25"/>
      <c r="H89" s="25"/>
      <c r="I89" s="25"/>
      <c r="J89" s="25"/>
      <c r="K89" s="55"/>
      <c r="L89" s="53"/>
    </row>
    <row r="90" spans="1:12" s="54" customFormat="1">
      <c r="A90" s="25"/>
      <c r="B90" s="55"/>
      <c r="C90" s="25"/>
      <c r="D90" s="25"/>
      <c r="E90" s="25"/>
      <c r="F90" s="25"/>
      <c r="G90" s="25"/>
      <c r="H90" s="25"/>
      <c r="I90" s="25"/>
      <c r="J90" s="25"/>
      <c r="K90" s="55"/>
      <c r="L90" s="53"/>
    </row>
    <row r="91" spans="1:12" s="54" customFormat="1">
      <c r="A91" s="25"/>
      <c r="B91" s="55"/>
      <c r="C91" s="25"/>
      <c r="D91" s="25"/>
      <c r="E91" s="25"/>
      <c r="F91" s="25"/>
      <c r="G91" s="25"/>
      <c r="H91" s="25"/>
      <c r="I91" s="25"/>
      <c r="J91" s="25"/>
      <c r="K91" s="55"/>
      <c r="L91" s="53"/>
    </row>
    <row r="92" spans="1:12" s="54" customFormat="1">
      <c r="A92" s="25"/>
      <c r="B92" s="55"/>
      <c r="C92" s="25"/>
      <c r="D92" s="25"/>
      <c r="E92" s="25"/>
      <c r="F92" s="25"/>
      <c r="G92" s="25"/>
      <c r="H92" s="25"/>
      <c r="I92" s="25"/>
      <c r="J92" s="25"/>
      <c r="K92" s="55"/>
      <c r="L92" s="53"/>
    </row>
    <row r="93" spans="1:12" s="54" customFormat="1">
      <c r="A93" s="25"/>
      <c r="B93" s="55"/>
      <c r="C93" s="25"/>
      <c r="D93" s="25"/>
      <c r="E93" s="25"/>
      <c r="F93" s="25"/>
      <c r="G93" s="25"/>
      <c r="H93" s="25"/>
      <c r="I93" s="25"/>
      <c r="J93" s="25"/>
      <c r="K93" s="55"/>
      <c r="L93" s="53"/>
    </row>
    <row r="94" spans="1:12" s="54" customFormat="1">
      <c r="A94" s="25"/>
      <c r="B94" s="55"/>
      <c r="C94" s="25"/>
      <c r="D94" s="25"/>
      <c r="E94" s="25"/>
      <c r="F94" s="25"/>
      <c r="G94" s="25"/>
      <c r="H94" s="25"/>
      <c r="I94" s="25"/>
      <c r="J94" s="25"/>
      <c r="K94" s="55"/>
      <c r="L94" s="53"/>
    </row>
    <row r="95" spans="1:12" s="54" customFormat="1">
      <c r="A95" s="25"/>
      <c r="B95" s="55"/>
      <c r="C95" s="25"/>
      <c r="D95" s="25"/>
      <c r="E95" s="25"/>
      <c r="F95" s="25"/>
      <c r="G95" s="25"/>
      <c r="H95" s="25"/>
      <c r="I95" s="25"/>
      <c r="J95" s="25"/>
      <c r="K95" s="55"/>
      <c r="L95" s="53"/>
    </row>
    <row r="96" spans="1:12" s="54" customFormat="1">
      <c r="A96" s="25"/>
      <c r="B96" s="55"/>
      <c r="C96" s="25"/>
      <c r="D96" s="25"/>
      <c r="E96" s="25"/>
      <c r="F96" s="25"/>
      <c r="G96" s="25"/>
      <c r="H96" s="25"/>
      <c r="I96" s="25"/>
      <c r="J96" s="25"/>
      <c r="K96" s="55"/>
      <c r="L96" s="53"/>
    </row>
    <row r="97" spans="1:12" s="54" customFormat="1">
      <c r="A97" s="25"/>
      <c r="B97" s="55"/>
      <c r="C97" s="25"/>
      <c r="D97" s="25"/>
      <c r="E97" s="25"/>
      <c r="F97" s="25"/>
      <c r="G97" s="25"/>
      <c r="H97" s="25"/>
      <c r="I97" s="25"/>
      <c r="J97" s="25"/>
      <c r="K97" s="55"/>
      <c r="L97" s="53"/>
    </row>
    <row r="98" spans="1:12" s="54" customFormat="1">
      <c r="A98" s="25"/>
      <c r="B98" s="55"/>
      <c r="C98" s="25"/>
      <c r="D98" s="25"/>
      <c r="E98" s="25"/>
      <c r="F98" s="25"/>
      <c r="G98" s="25"/>
      <c r="H98" s="25"/>
      <c r="I98" s="25"/>
      <c r="J98" s="25"/>
      <c r="K98" s="55"/>
      <c r="L98" s="53"/>
    </row>
    <row r="99" spans="1:12" s="54" customFormat="1">
      <c r="A99" s="25"/>
      <c r="B99" s="55"/>
      <c r="C99" s="25"/>
      <c r="D99" s="25"/>
      <c r="E99" s="25"/>
      <c r="F99" s="25"/>
      <c r="G99" s="25"/>
      <c r="H99" s="25"/>
      <c r="I99" s="25"/>
      <c r="J99" s="25"/>
      <c r="K99" s="55"/>
      <c r="L99" s="53"/>
    </row>
    <row r="100" spans="1:12" s="54" customFormat="1">
      <c r="A100" s="25"/>
      <c r="B100" s="55"/>
      <c r="C100" s="25"/>
      <c r="D100" s="25"/>
      <c r="E100" s="25"/>
      <c r="F100" s="25"/>
      <c r="G100" s="25"/>
      <c r="H100" s="25"/>
      <c r="I100" s="25"/>
      <c r="J100" s="25"/>
      <c r="K100" s="55"/>
      <c r="L100" s="53"/>
    </row>
    <row r="101" spans="1:12" s="54" customFormat="1">
      <c r="A101" s="25"/>
      <c r="B101" s="55"/>
      <c r="C101" s="25"/>
      <c r="D101" s="25"/>
      <c r="E101" s="25"/>
      <c r="F101" s="25"/>
      <c r="G101" s="25"/>
      <c r="H101" s="25"/>
      <c r="I101" s="25"/>
      <c r="J101" s="25"/>
      <c r="K101" s="55"/>
      <c r="L101" s="53"/>
    </row>
    <row r="102" spans="1:12" s="54" customFormat="1">
      <c r="A102" s="25"/>
      <c r="B102" s="55"/>
      <c r="C102" s="25"/>
      <c r="D102" s="25"/>
      <c r="E102" s="25"/>
      <c r="F102" s="25"/>
      <c r="G102" s="25"/>
      <c r="H102" s="25"/>
      <c r="I102" s="25"/>
      <c r="J102" s="25"/>
      <c r="K102" s="55"/>
      <c r="L102" s="53"/>
    </row>
    <row r="103" spans="1:12" s="54" customFormat="1">
      <c r="A103" s="25"/>
      <c r="B103" s="55"/>
      <c r="C103" s="25"/>
      <c r="D103" s="25"/>
      <c r="E103" s="25"/>
      <c r="F103" s="25"/>
      <c r="G103" s="25"/>
      <c r="H103" s="25"/>
      <c r="I103" s="25"/>
      <c r="J103" s="25"/>
      <c r="K103" s="55"/>
      <c r="L103" s="53"/>
    </row>
    <row r="104" spans="1:12" s="54" customFormat="1">
      <c r="A104" s="25"/>
      <c r="B104" s="55"/>
      <c r="C104" s="25"/>
      <c r="D104" s="25"/>
      <c r="E104" s="25"/>
      <c r="F104" s="25"/>
      <c r="G104" s="25"/>
      <c r="H104" s="25"/>
      <c r="I104" s="25"/>
      <c r="J104" s="25"/>
      <c r="K104" s="55"/>
      <c r="L104" s="53"/>
    </row>
    <row r="105" spans="1:12" s="54" customFormat="1">
      <c r="A105" s="25"/>
      <c r="B105" s="55"/>
      <c r="C105" s="25"/>
      <c r="D105" s="25"/>
      <c r="E105" s="25"/>
      <c r="F105" s="25"/>
      <c r="G105" s="25"/>
      <c r="H105" s="25"/>
      <c r="I105" s="25"/>
      <c r="J105" s="25"/>
      <c r="K105" s="55"/>
      <c r="L105" s="53"/>
    </row>
    <row r="106" spans="1:12" s="54" customFormat="1">
      <c r="A106" s="25"/>
      <c r="B106" s="55"/>
      <c r="C106" s="25"/>
      <c r="D106" s="25"/>
      <c r="E106" s="25"/>
      <c r="F106" s="25"/>
      <c r="G106" s="25"/>
      <c r="H106" s="25"/>
      <c r="I106" s="25"/>
      <c r="J106" s="25"/>
      <c r="K106" s="55"/>
      <c r="L106" s="53"/>
    </row>
    <row r="107" spans="1:12" s="54" customFormat="1">
      <c r="A107" s="25"/>
      <c r="B107" s="55"/>
      <c r="C107" s="25"/>
      <c r="D107" s="25"/>
      <c r="E107" s="25"/>
      <c r="F107" s="25"/>
      <c r="G107" s="25"/>
      <c r="H107" s="25"/>
      <c r="I107" s="25"/>
      <c r="J107" s="25"/>
      <c r="K107" s="55"/>
      <c r="L107" s="53"/>
    </row>
    <row r="108" spans="1:12" s="54" customFormat="1">
      <c r="A108" s="25"/>
      <c r="B108" s="55"/>
      <c r="C108" s="25"/>
      <c r="D108" s="25"/>
      <c r="E108" s="25"/>
      <c r="F108" s="25"/>
      <c r="G108" s="25"/>
      <c r="H108" s="25"/>
      <c r="I108" s="25"/>
      <c r="J108" s="25"/>
      <c r="K108" s="55"/>
      <c r="L108" s="53"/>
    </row>
    <row r="109" spans="1:12" s="54" customFormat="1">
      <c r="A109" s="25"/>
      <c r="B109" s="55"/>
      <c r="C109" s="25"/>
      <c r="D109" s="25"/>
      <c r="E109" s="25"/>
      <c r="F109" s="25"/>
      <c r="G109" s="25"/>
      <c r="H109" s="25"/>
      <c r="I109" s="25"/>
      <c r="J109" s="25"/>
      <c r="K109" s="55"/>
      <c r="L109" s="53"/>
    </row>
    <row r="110" spans="1:12" s="54" customFormat="1">
      <c r="A110" s="25"/>
      <c r="B110" s="55"/>
      <c r="C110" s="25"/>
      <c r="D110" s="25"/>
      <c r="E110" s="25"/>
      <c r="F110" s="25"/>
      <c r="G110" s="25"/>
      <c r="H110" s="25"/>
      <c r="I110" s="25"/>
      <c r="J110" s="25"/>
      <c r="K110" s="55"/>
      <c r="L110" s="53"/>
    </row>
    <row r="111" spans="1:12" s="54" customFormat="1">
      <c r="A111" s="25"/>
      <c r="B111" s="55"/>
      <c r="C111" s="25"/>
      <c r="D111" s="25"/>
      <c r="E111" s="25"/>
      <c r="F111" s="25"/>
      <c r="G111" s="25"/>
      <c r="H111" s="25"/>
      <c r="I111" s="25"/>
      <c r="J111" s="25"/>
      <c r="K111" s="55"/>
      <c r="L111" s="53"/>
    </row>
    <row r="112" spans="1:12" s="54" customFormat="1">
      <c r="A112" s="25"/>
      <c r="B112" s="55"/>
      <c r="C112" s="25"/>
      <c r="D112" s="25"/>
      <c r="E112" s="25"/>
      <c r="F112" s="25"/>
      <c r="G112" s="25"/>
      <c r="H112" s="25"/>
      <c r="I112" s="25"/>
      <c r="J112" s="25"/>
      <c r="K112" s="55"/>
      <c r="L112" s="53"/>
    </row>
    <row r="113" spans="1:12" s="54" customFormat="1">
      <c r="A113" s="25"/>
      <c r="B113" s="55"/>
      <c r="C113" s="25"/>
      <c r="D113" s="25"/>
      <c r="E113" s="25"/>
      <c r="F113" s="25"/>
      <c r="G113" s="25"/>
      <c r="H113" s="25"/>
      <c r="I113" s="25"/>
      <c r="J113" s="25"/>
      <c r="K113" s="55"/>
      <c r="L113" s="53"/>
    </row>
    <row r="114" spans="1:12" s="54" customFormat="1">
      <c r="A114" s="25"/>
      <c r="B114" s="55"/>
      <c r="C114" s="25"/>
      <c r="D114" s="25"/>
      <c r="E114" s="25"/>
      <c r="F114" s="25"/>
      <c r="G114" s="25"/>
      <c r="H114" s="25"/>
      <c r="I114" s="25"/>
      <c r="J114" s="25"/>
      <c r="K114" s="55"/>
      <c r="L114" s="53"/>
    </row>
    <row r="115" spans="1:12" s="54" customFormat="1">
      <c r="A115" s="25"/>
      <c r="B115" s="55"/>
      <c r="C115" s="25"/>
      <c r="D115" s="25"/>
      <c r="E115" s="25"/>
      <c r="F115" s="25"/>
      <c r="G115" s="25"/>
      <c r="H115" s="25"/>
      <c r="I115" s="25"/>
      <c r="J115" s="25"/>
      <c r="K115" s="55"/>
      <c r="L115" s="53"/>
    </row>
    <row r="116" spans="1:12" s="54" customFormat="1">
      <c r="A116" s="25"/>
      <c r="B116" s="55"/>
      <c r="C116" s="25"/>
      <c r="D116" s="25"/>
      <c r="E116" s="25"/>
      <c r="F116" s="25"/>
      <c r="G116" s="25"/>
      <c r="H116" s="25"/>
      <c r="I116" s="25"/>
      <c r="J116" s="25"/>
      <c r="K116" s="55"/>
      <c r="L116" s="53"/>
    </row>
    <row r="117" spans="1:12" s="54" customFormat="1">
      <c r="A117" s="25"/>
      <c r="B117" s="55"/>
      <c r="C117" s="25"/>
      <c r="D117" s="25"/>
      <c r="E117" s="25"/>
      <c r="F117" s="25"/>
      <c r="G117" s="25"/>
      <c r="H117" s="25"/>
      <c r="I117" s="25"/>
      <c r="J117" s="25"/>
      <c r="K117" s="55"/>
      <c r="L117" s="53"/>
    </row>
  </sheetData>
  <mergeCells count="31">
    <mergeCell ref="I1:K1"/>
    <mergeCell ref="A6:A7"/>
    <mergeCell ref="B6:B7"/>
    <mergeCell ref="C6:C7"/>
    <mergeCell ref="D6:D7"/>
    <mergeCell ref="A3:K3"/>
    <mergeCell ref="A4:K4"/>
    <mergeCell ref="K6:K7"/>
    <mergeCell ref="A16:D16"/>
    <mergeCell ref="A28:D28"/>
    <mergeCell ref="A25:D25"/>
    <mergeCell ref="A26:D26"/>
    <mergeCell ref="A17:D17"/>
    <mergeCell ref="A21:D21"/>
    <mergeCell ref="A22:D22"/>
    <mergeCell ref="A8:D8"/>
    <mergeCell ref="A9:D9"/>
    <mergeCell ref="A11:D11"/>
    <mergeCell ref="J6:J7"/>
    <mergeCell ref="F6:I6"/>
    <mergeCell ref="E6:E7"/>
    <mergeCell ref="G79:I79"/>
    <mergeCell ref="A31:D31"/>
    <mergeCell ref="A79:D79"/>
    <mergeCell ref="A63:D63"/>
    <mergeCell ref="A38:D38"/>
    <mergeCell ref="A32:D32"/>
    <mergeCell ref="A76:D76"/>
    <mergeCell ref="A74:D74"/>
    <mergeCell ref="A73:D73"/>
    <mergeCell ref="A62:D62"/>
  </mergeCells>
  <phoneticPr fontId="3" type="noConversion"/>
  <pageMargins left="0.11811023622047245" right="0.11811023622047245" top="0.19685039370078741" bottom="0.15748031496062992" header="0.31496062992125984" footer="0.31496062992125984"/>
  <pageSetup paperSize="9" scale="62" orientation="landscape" verticalDpi="0" r:id="rId1"/>
  <rowBreaks count="3" manualBreakCount="3">
    <brk id="15" max="10" man="1"/>
    <brk id="25" max="10" man="1"/>
    <brk id="36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118"/>
  <sheetViews>
    <sheetView tabSelected="1" topLeftCell="A4" zoomScaleNormal="100" zoomScaleSheetLayoutView="70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L10" sqref="L10"/>
    </sheetView>
  </sheetViews>
  <sheetFormatPr defaultRowHeight="15.6"/>
  <cols>
    <col min="1" max="1" width="5.6640625" style="25" customWidth="1"/>
    <col min="2" max="2" width="30.88671875" style="55" customWidth="1"/>
    <col min="3" max="3" width="34.5546875" style="25" customWidth="1"/>
    <col min="4" max="4" width="14" style="25" customWidth="1"/>
    <col min="5" max="5" width="18" style="25" customWidth="1"/>
    <col min="6" max="7" width="22.33203125" style="25" customWidth="1"/>
    <col min="8" max="8" width="21" style="25" customWidth="1"/>
    <col min="9" max="9" width="23" style="131" customWidth="1"/>
    <col min="10" max="10" width="13.6640625" style="25" customWidth="1"/>
    <col min="11" max="11" width="16.33203125" style="55" customWidth="1"/>
    <col min="12" max="12" width="8.88671875" style="5" customWidth="1"/>
  </cols>
  <sheetData>
    <row r="1" spans="1:13" s="23" customFormat="1" ht="53.25" customHeight="1">
      <c r="A1" s="25"/>
      <c r="B1" s="55"/>
      <c r="C1" s="25"/>
      <c r="D1" s="25"/>
      <c r="E1" s="25"/>
      <c r="F1" s="25"/>
      <c r="G1" s="25"/>
      <c r="H1" s="25"/>
      <c r="I1" s="173" t="s">
        <v>163</v>
      </c>
      <c r="J1" s="173"/>
      <c r="K1" s="173"/>
      <c r="L1" s="22"/>
      <c r="M1" s="22"/>
    </row>
    <row r="2" spans="1:13" s="23" customFormat="1">
      <c r="A2" s="52"/>
      <c r="B2" s="51"/>
      <c r="C2" s="52"/>
      <c r="D2" s="52"/>
      <c r="E2" s="52"/>
      <c r="F2" s="52"/>
      <c r="G2" s="52"/>
      <c r="H2" s="52"/>
      <c r="I2" s="120" t="s">
        <v>164</v>
      </c>
      <c r="J2" s="52"/>
      <c r="K2" s="51"/>
      <c r="L2" s="19"/>
    </row>
    <row r="3" spans="1:13" s="23" customFormat="1" ht="26.25" customHeight="1">
      <c r="A3" s="174" t="s">
        <v>38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24"/>
    </row>
    <row r="4" spans="1:13" s="23" customFormat="1" ht="78.599999999999994" customHeight="1">
      <c r="A4" s="175" t="s">
        <v>162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9"/>
    </row>
    <row r="5" spans="1:13" s="23" customFormat="1">
      <c r="A5" s="52"/>
      <c r="B5" s="51"/>
      <c r="C5" s="52"/>
      <c r="D5" s="52"/>
      <c r="E5" s="52"/>
      <c r="F5" s="52"/>
      <c r="G5" s="52"/>
      <c r="H5" s="52"/>
      <c r="I5" s="120"/>
      <c r="J5" s="52"/>
      <c r="K5" s="51" t="s">
        <v>53</v>
      </c>
      <c r="L5" s="19"/>
    </row>
    <row r="6" spans="1:13" s="23" customFormat="1" ht="61.2" customHeight="1">
      <c r="A6" s="172" t="s">
        <v>18</v>
      </c>
      <c r="B6" s="172" t="s">
        <v>2</v>
      </c>
      <c r="C6" s="172" t="s">
        <v>39</v>
      </c>
      <c r="D6" s="172" t="s">
        <v>19</v>
      </c>
      <c r="E6" s="176" t="s">
        <v>20</v>
      </c>
      <c r="F6" s="172" t="s">
        <v>21</v>
      </c>
      <c r="G6" s="172"/>
      <c r="H6" s="172"/>
      <c r="I6" s="172"/>
      <c r="J6" s="172" t="s">
        <v>166</v>
      </c>
      <c r="K6" s="172" t="s">
        <v>22</v>
      </c>
      <c r="L6" s="19"/>
    </row>
    <row r="7" spans="1:13" s="23" customFormat="1" ht="102.75" customHeight="1">
      <c r="A7" s="172"/>
      <c r="B7" s="172"/>
      <c r="C7" s="172"/>
      <c r="D7" s="172"/>
      <c r="E7" s="176"/>
      <c r="F7" s="140" t="s">
        <v>42</v>
      </c>
      <c r="G7" s="140" t="s">
        <v>43</v>
      </c>
      <c r="H7" s="140" t="s">
        <v>44</v>
      </c>
      <c r="I7" s="121" t="s">
        <v>45</v>
      </c>
      <c r="J7" s="172"/>
      <c r="K7" s="172"/>
      <c r="L7" s="19"/>
    </row>
    <row r="8" spans="1:13" s="107" customFormat="1" ht="20.399999999999999">
      <c r="A8" s="163" t="s">
        <v>46</v>
      </c>
      <c r="B8" s="163"/>
      <c r="C8" s="163"/>
      <c r="D8" s="163"/>
      <c r="E8" s="32"/>
      <c r="F8" s="110">
        <f>SUM(F10:F15)</f>
        <v>64230</v>
      </c>
      <c r="G8" s="110">
        <f>SUM(G10:G15)</f>
        <v>15140</v>
      </c>
      <c r="H8" s="110">
        <f>SUM(H10:H15)</f>
        <v>11290</v>
      </c>
      <c r="I8" s="122">
        <f>SUM(I10:I15)</f>
        <v>90660</v>
      </c>
      <c r="J8" s="32"/>
      <c r="K8" s="71"/>
      <c r="L8" s="106"/>
    </row>
    <row r="9" spans="1:13" s="103" customFormat="1" ht="22.5" customHeight="1">
      <c r="A9" s="164" t="s">
        <v>157</v>
      </c>
      <c r="B9" s="164"/>
      <c r="C9" s="164"/>
      <c r="D9" s="164"/>
      <c r="E9" s="56"/>
      <c r="F9" s="110"/>
      <c r="G9" s="87"/>
      <c r="H9" s="87"/>
      <c r="I9" s="122"/>
      <c r="J9" s="56"/>
      <c r="K9" s="72"/>
      <c r="L9" s="102"/>
    </row>
    <row r="10" spans="1:13" s="135" customFormat="1" ht="79.2">
      <c r="A10" s="21">
        <v>1</v>
      </c>
      <c r="B10" s="31" t="s">
        <v>109</v>
      </c>
      <c r="C10" s="59" t="s">
        <v>58</v>
      </c>
      <c r="D10" s="21" t="s">
        <v>59</v>
      </c>
      <c r="E10" s="21"/>
      <c r="F10" s="111">
        <v>40000</v>
      </c>
      <c r="G10" s="111"/>
      <c r="H10" s="111"/>
      <c r="I10" s="123">
        <f>SUM(F10:H10)</f>
        <v>40000</v>
      </c>
      <c r="J10" s="21" t="s">
        <v>165</v>
      </c>
      <c r="K10" s="31" t="s">
        <v>70</v>
      </c>
      <c r="L10" s="134"/>
    </row>
    <row r="11" spans="1:13" s="135" customFormat="1" ht="66">
      <c r="A11" s="21">
        <v>4</v>
      </c>
      <c r="B11" s="31" t="s">
        <v>178</v>
      </c>
      <c r="C11" s="31" t="s">
        <v>62</v>
      </c>
      <c r="D11" s="21" t="s">
        <v>59</v>
      </c>
      <c r="E11" s="21"/>
      <c r="F11" s="111">
        <v>20430</v>
      </c>
      <c r="G11" s="111">
        <v>5350</v>
      </c>
      <c r="H11" s="111"/>
      <c r="I11" s="123">
        <f>SUM(F11:H11)</f>
        <v>25780</v>
      </c>
      <c r="J11" s="21" t="s">
        <v>165</v>
      </c>
      <c r="K11" s="31" t="s">
        <v>70</v>
      </c>
      <c r="L11" s="134"/>
    </row>
    <row r="12" spans="1:13" s="103" customFormat="1" ht="79.2">
      <c r="A12" s="21">
        <v>3</v>
      </c>
      <c r="B12" s="31" t="s">
        <v>110</v>
      </c>
      <c r="C12" s="31" t="s">
        <v>63</v>
      </c>
      <c r="D12" s="21" t="s">
        <v>59</v>
      </c>
      <c r="E12" s="21"/>
      <c r="F12" s="111"/>
      <c r="G12" s="111">
        <v>9790</v>
      </c>
      <c r="H12" s="111">
        <v>9790</v>
      </c>
      <c r="I12" s="123">
        <f>SUM(F12:H12)</f>
        <v>19580</v>
      </c>
      <c r="J12" s="21" t="s">
        <v>165</v>
      </c>
      <c r="K12" s="31" t="s">
        <v>70</v>
      </c>
      <c r="L12" s="102"/>
    </row>
    <row r="13" spans="1:13" s="26" customFormat="1" ht="22.8">
      <c r="A13" s="164" t="s">
        <v>156</v>
      </c>
      <c r="B13" s="164"/>
      <c r="C13" s="164"/>
      <c r="D13" s="164"/>
      <c r="E13" s="56"/>
      <c r="F13" s="110"/>
      <c r="G13" s="87"/>
      <c r="H13" s="87"/>
      <c r="I13" s="122"/>
      <c r="J13" s="56"/>
      <c r="K13" s="72"/>
      <c r="L13" s="25"/>
    </row>
    <row r="14" spans="1:13" s="103" customFormat="1" ht="66">
      <c r="A14" s="21">
        <v>4</v>
      </c>
      <c r="B14" s="31" t="s">
        <v>106</v>
      </c>
      <c r="C14" s="59" t="s">
        <v>60</v>
      </c>
      <c r="D14" s="21" t="s">
        <v>59</v>
      </c>
      <c r="E14" s="21"/>
      <c r="F14" s="111"/>
      <c r="G14" s="111"/>
      <c r="H14" s="111">
        <v>1500</v>
      </c>
      <c r="I14" s="123">
        <f>SUM(F14:H14)</f>
        <v>1500</v>
      </c>
      <c r="J14" s="21" t="s">
        <v>165</v>
      </c>
      <c r="K14" s="31" t="s">
        <v>70</v>
      </c>
      <c r="L14" s="102"/>
    </row>
    <row r="15" spans="1:13" s="135" customFormat="1" ht="66">
      <c r="A15" s="21">
        <v>5</v>
      </c>
      <c r="B15" s="31" t="s">
        <v>107</v>
      </c>
      <c r="C15" s="31" t="s">
        <v>61</v>
      </c>
      <c r="D15" s="21" t="s">
        <v>59</v>
      </c>
      <c r="E15" s="21"/>
      <c r="F15" s="111">
        <v>3800</v>
      </c>
      <c r="G15" s="111"/>
      <c r="H15" s="111"/>
      <c r="I15" s="123">
        <f>SUM(F15:H15)</f>
        <v>3800</v>
      </c>
      <c r="J15" s="21" t="s">
        <v>165</v>
      </c>
      <c r="K15" s="31" t="s">
        <v>70</v>
      </c>
      <c r="L15" s="134"/>
    </row>
    <row r="16" spans="1:13" s="37" customFormat="1" ht="20.399999999999999">
      <c r="A16" s="163" t="s">
        <v>66</v>
      </c>
      <c r="B16" s="163"/>
      <c r="C16" s="163"/>
      <c r="D16" s="163"/>
      <c r="E16" s="137"/>
      <c r="F16" s="86">
        <f>SUM(F18:F20)</f>
        <v>15000</v>
      </c>
      <c r="G16" s="86">
        <f>SUM(G18:G20)</f>
        <v>5000</v>
      </c>
      <c r="H16" s="86"/>
      <c r="I16" s="124">
        <f>SUM(I18:I20)</f>
        <v>20000</v>
      </c>
      <c r="J16" s="137"/>
      <c r="K16" s="139"/>
      <c r="L16" s="36"/>
    </row>
    <row r="17" spans="1:17" s="26" customFormat="1" ht="24" customHeight="1">
      <c r="A17" s="159" t="s">
        <v>157</v>
      </c>
      <c r="B17" s="159"/>
      <c r="C17" s="159"/>
      <c r="D17" s="159"/>
      <c r="E17" s="21"/>
      <c r="F17" s="112"/>
      <c r="G17" s="21"/>
      <c r="H17" s="21"/>
      <c r="I17" s="125"/>
      <c r="J17" s="21"/>
      <c r="K17" s="31"/>
      <c r="L17" s="25"/>
    </row>
    <row r="18" spans="1:17" s="133" customFormat="1" ht="134.25" customHeight="1">
      <c r="A18" s="21">
        <v>6</v>
      </c>
      <c r="B18" s="38" t="s">
        <v>169</v>
      </c>
      <c r="C18" s="39" t="s">
        <v>68</v>
      </c>
      <c r="D18" s="21" t="s">
        <v>66</v>
      </c>
      <c r="E18" s="65"/>
      <c r="F18" s="63"/>
      <c r="G18" s="65">
        <v>5000</v>
      </c>
      <c r="H18" s="65"/>
      <c r="I18" s="126">
        <f>SUM(F18:H18)</f>
        <v>5000</v>
      </c>
      <c r="J18" s="21" t="s">
        <v>165</v>
      </c>
      <c r="K18" s="31" t="s">
        <v>88</v>
      </c>
      <c r="L18" s="132"/>
    </row>
    <row r="19" spans="1:17" s="135" customFormat="1" ht="92.4">
      <c r="A19" s="21">
        <v>7</v>
      </c>
      <c r="B19" s="38" t="s">
        <v>168</v>
      </c>
      <c r="C19" s="39" t="s">
        <v>69</v>
      </c>
      <c r="D19" s="21" t="s">
        <v>66</v>
      </c>
      <c r="E19" s="65"/>
      <c r="F19" s="63">
        <v>15000</v>
      </c>
      <c r="G19" s="65"/>
      <c r="H19" s="65"/>
      <c r="I19" s="126">
        <f>SUM(F19:H19)</f>
        <v>15000</v>
      </c>
      <c r="J19" s="21" t="s">
        <v>165</v>
      </c>
      <c r="K19" s="31" t="s">
        <v>88</v>
      </c>
      <c r="L19" s="134"/>
    </row>
    <row r="20" spans="1:17" s="43" customFormat="1" ht="79.2" hidden="1">
      <c r="A20" s="21"/>
      <c r="B20" s="40" t="s">
        <v>136</v>
      </c>
      <c r="C20" s="41" t="s">
        <v>135</v>
      </c>
      <c r="D20" s="21"/>
      <c r="E20" s="65"/>
      <c r="F20" s="63"/>
      <c r="G20" s="65"/>
      <c r="H20" s="65"/>
      <c r="I20" s="126"/>
      <c r="J20" s="21" t="s">
        <v>165</v>
      </c>
      <c r="K20" s="31" t="s">
        <v>72</v>
      </c>
      <c r="L20" s="42"/>
    </row>
    <row r="21" spans="1:17" s="105" customFormat="1" ht="21">
      <c r="A21" s="168" t="s">
        <v>54</v>
      </c>
      <c r="B21" s="168"/>
      <c r="C21" s="168"/>
      <c r="D21" s="168"/>
      <c r="E21" s="66"/>
      <c r="F21" s="60">
        <f>SUM(F23)</f>
        <v>0</v>
      </c>
      <c r="G21" s="136">
        <f>SUM(G23)</f>
        <v>0</v>
      </c>
      <c r="H21" s="136">
        <f>SUM(H23)</f>
        <v>3000</v>
      </c>
      <c r="I21" s="127">
        <f>SUM(I23)</f>
        <v>3000</v>
      </c>
      <c r="J21" s="44"/>
      <c r="K21" s="74"/>
      <c r="L21" s="104"/>
    </row>
    <row r="22" spans="1:17" s="103" customFormat="1" ht="33" customHeight="1">
      <c r="A22" s="159" t="s">
        <v>156</v>
      </c>
      <c r="B22" s="159"/>
      <c r="C22" s="159"/>
      <c r="D22" s="159"/>
      <c r="E22" s="65"/>
      <c r="F22" s="63"/>
      <c r="G22" s="65"/>
      <c r="H22" s="65"/>
      <c r="I22" s="126"/>
      <c r="J22" s="21"/>
      <c r="K22" s="31"/>
      <c r="L22" s="102"/>
    </row>
    <row r="23" spans="1:17" s="103" customFormat="1" ht="39.6">
      <c r="A23" s="21">
        <v>8</v>
      </c>
      <c r="B23" s="31" t="s">
        <v>55</v>
      </c>
      <c r="C23" s="31" t="s">
        <v>56</v>
      </c>
      <c r="D23" s="21" t="s">
        <v>54</v>
      </c>
      <c r="E23" s="65"/>
      <c r="F23" s="63"/>
      <c r="G23" s="65"/>
      <c r="H23" s="65">
        <v>3000</v>
      </c>
      <c r="I23" s="126">
        <f>SUM(F23:H23)</f>
        <v>3000</v>
      </c>
      <c r="J23" s="21" t="s">
        <v>165</v>
      </c>
      <c r="K23" s="31" t="s">
        <v>57</v>
      </c>
      <c r="L23" s="102"/>
    </row>
    <row r="24" spans="1:17" s="34" customFormat="1" ht="20.399999999999999">
      <c r="A24" s="167" t="s">
        <v>47</v>
      </c>
      <c r="B24" s="167"/>
      <c r="C24" s="167"/>
      <c r="D24" s="167"/>
      <c r="E24" s="136"/>
      <c r="F24" s="60">
        <f>SUM(F25:F26)</f>
        <v>2300</v>
      </c>
      <c r="G24" s="136">
        <f>SUM(G25:G26)</f>
        <v>0</v>
      </c>
      <c r="H24" s="136">
        <f>SUM(H25:H26)</f>
        <v>0</v>
      </c>
      <c r="I24" s="127">
        <f>SUM(I25:I26)</f>
        <v>2300</v>
      </c>
      <c r="J24" s="47"/>
      <c r="K24" s="138"/>
      <c r="L24" s="33"/>
    </row>
    <row r="25" spans="1:17" s="103" customFormat="1" ht="35.25" customHeight="1">
      <c r="A25" s="159" t="s">
        <v>157</v>
      </c>
      <c r="B25" s="159"/>
      <c r="C25" s="159"/>
      <c r="D25" s="159"/>
      <c r="E25" s="65"/>
      <c r="F25" s="63"/>
      <c r="G25" s="65"/>
      <c r="H25" s="65"/>
      <c r="I25" s="126"/>
      <c r="J25" s="21"/>
      <c r="K25" s="31"/>
      <c r="L25" s="102"/>
    </row>
    <row r="26" spans="1:17" s="135" customFormat="1" ht="118.8">
      <c r="A26" s="21">
        <v>9</v>
      </c>
      <c r="B26" s="31" t="s">
        <v>64</v>
      </c>
      <c r="C26" s="31" t="s">
        <v>65</v>
      </c>
      <c r="D26" s="21" t="s">
        <v>47</v>
      </c>
      <c r="E26" s="65"/>
      <c r="F26" s="63">
        <v>2300</v>
      </c>
      <c r="G26" s="65"/>
      <c r="H26" s="65"/>
      <c r="I26" s="126">
        <f>SUM(F26:H26)</f>
        <v>2300</v>
      </c>
      <c r="J26" s="21" t="s">
        <v>165</v>
      </c>
      <c r="K26" s="31" t="s">
        <v>71</v>
      </c>
      <c r="L26" s="134"/>
    </row>
    <row r="27" spans="1:17" s="26" customFormat="1" ht="21">
      <c r="A27" s="166" t="s">
        <v>49</v>
      </c>
      <c r="B27" s="166"/>
      <c r="C27" s="166"/>
      <c r="D27" s="166"/>
      <c r="E27" s="65"/>
      <c r="F27" s="113">
        <f>SUM(F29:F30)</f>
        <v>2000</v>
      </c>
      <c r="G27" s="61">
        <f>SUM(G29:G30)</f>
        <v>0</v>
      </c>
      <c r="H27" s="61">
        <f>SUM(H29:H30)</f>
        <v>0</v>
      </c>
      <c r="I27" s="128">
        <f>SUM(I29:I30)</f>
        <v>0</v>
      </c>
      <c r="J27" s="21"/>
      <c r="K27" s="31"/>
      <c r="L27" s="25"/>
    </row>
    <row r="28" spans="1:17" s="26" customFormat="1" ht="27.75" customHeight="1">
      <c r="A28" s="156" t="s">
        <v>156</v>
      </c>
      <c r="B28" s="157"/>
      <c r="C28" s="157"/>
      <c r="D28" s="158"/>
      <c r="E28" s="21"/>
      <c r="F28" s="63"/>
      <c r="G28" s="88"/>
      <c r="H28" s="88"/>
      <c r="I28" s="126"/>
      <c r="J28" s="21"/>
      <c r="K28" s="31"/>
      <c r="L28" s="25"/>
    </row>
    <row r="29" spans="1:17" s="135" customFormat="1" ht="79.2">
      <c r="A29" s="21">
        <v>10</v>
      </c>
      <c r="B29" s="31" t="s">
        <v>91</v>
      </c>
      <c r="C29" s="31" t="s">
        <v>87</v>
      </c>
      <c r="D29" s="21" t="s">
        <v>49</v>
      </c>
      <c r="E29" s="65"/>
      <c r="F29" s="63">
        <v>2000</v>
      </c>
      <c r="G29" s="65"/>
      <c r="H29" s="65"/>
      <c r="I29" s="126"/>
      <c r="J29" s="21" t="s">
        <v>165</v>
      </c>
      <c r="K29" s="31" t="s">
        <v>72</v>
      </c>
      <c r="L29" s="134" t="s">
        <v>194</v>
      </c>
    </row>
    <row r="30" spans="1:17" s="85" customFormat="1" ht="79.2" hidden="1">
      <c r="A30" s="21">
        <v>11</v>
      </c>
      <c r="B30" s="31" t="s">
        <v>95</v>
      </c>
      <c r="C30" s="31" t="s">
        <v>86</v>
      </c>
      <c r="D30" s="21" t="s">
        <v>49</v>
      </c>
      <c r="E30" s="21"/>
      <c r="F30" s="21"/>
      <c r="G30" s="21"/>
      <c r="H30" s="21"/>
      <c r="I30" s="125"/>
      <c r="J30" s="21" t="s">
        <v>167</v>
      </c>
      <c r="K30" s="31" t="s">
        <v>72</v>
      </c>
      <c r="L30" s="84"/>
      <c r="Q30" s="85" t="s">
        <v>101</v>
      </c>
    </row>
    <row r="31" spans="1:17" s="26" customFormat="1" ht="20.399999999999999">
      <c r="A31" s="155" t="s">
        <v>50</v>
      </c>
      <c r="B31" s="155"/>
      <c r="C31" s="155"/>
      <c r="D31" s="155"/>
      <c r="E31" s="21"/>
      <c r="F31" s="68">
        <f>SUM(F33:F61)</f>
        <v>104916.83199999999</v>
      </c>
      <c r="G31" s="68">
        <f>SUM(G33:G61)</f>
        <v>88726.936000000002</v>
      </c>
      <c r="H31" s="68">
        <f>SUM(H33:H61)</f>
        <v>121628.037</v>
      </c>
      <c r="I31" s="128">
        <f>SUM(I33:I61)</f>
        <v>315271.80499999999</v>
      </c>
      <c r="J31" s="21"/>
      <c r="K31" s="31"/>
      <c r="L31" s="25"/>
    </row>
    <row r="32" spans="1:17" s="26" customFormat="1" ht="33" customHeight="1">
      <c r="A32" s="159" t="s">
        <v>157</v>
      </c>
      <c r="B32" s="159"/>
      <c r="C32" s="159"/>
      <c r="D32" s="159"/>
      <c r="E32" s="21"/>
      <c r="F32" s="65"/>
      <c r="G32" s="65"/>
      <c r="H32" s="65"/>
      <c r="I32" s="126"/>
      <c r="J32" s="21"/>
      <c r="K32" s="31"/>
      <c r="L32" s="25"/>
    </row>
    <row r="33" spans="1:12" s="135" customFormat="1" ht="79.2">
      <c r="A33" s="21">
        <v>11</v>
      </c>
      <c r="B33" s="31" t="s">
        <v>92</v>
      </c>
      <c r="C33" s="31" t="s">
        <v>93</v>
      </c>
      <c r="D33" s="21" t="s">
        <v>50</v>
      </c>
      <c r="E33" s="21"/>
      <c r="F33" s="91">
        <v>10000</v>
      </c>
      <c r="G33" s="100"/>
      <c r="H33" s="91"/>
      <c r="I33" s="126">
        <f t="shared" ref="I33:I52" si="0">SUM(F33:H33)</f>
        <v>10000</v>
      </c>
      <c r="J33" s="21" t="s">
        <v>165</v>
      </c>
      <c r="K33" s="31" t="s">
        <v>72</v>
      </c>
      <c r="L33" s="134"/>
    </row>
    <row r="34" spans="1:12" s="135" customFormat="1" ht="79.2">
      <c r="A34" s="21">
        <v>12</v>
      </c>
      <c r="B34" s="31" t="s">
        <v>82</v>
      </c>
      <c r="C34" s="31" t="s">
        <v>81</v>
      </c>
      <c r="D34" s="21" t="s">
        <v>50</v>
      </c>
      <c r="E34" s="21"/>
      <c r="F34" s="88">
        <v>26476.37</v>
      </c>
      <c r="G34" s="88"/>
      <c r="H34" s="88"/>
      <c r="I34" s="126">
        <f t="shared" si="0"/>
        <v>26476.37</v>
      </c>
      <c r="J34" s="21" t="s">
        <v>165</v>
      </c>
      <c r="K34" s="31" t="s">
        <v>72</v>
      </c>
      <c r="L34" s="134"/>
    </row>
    <row r="35" spans="1:12" s="135" customFormat="1" ht="79.2">
      <c r="A35" s="21">
        <v>13</v>
      </c>
      <c r="B35" s="31" t="s">
        <v>94</v>
      </c>
      <c r="C35" s="31" t="s">
        <v>85</v>
      </c>
      <c r="D35" s="21" t="s">
        <v>50</v>
      </c>
      <c r="E35" s="21"/>
      <c r="F35" s="100">
        <v>884.28399999999999</v>
      </c>
      <c r="G35" s="88"/>
      <c r="H35" s="88"/>
      <c r="I35" s="126">
        <f t="shared" si="0"/>
        <v>884.28399999999999</v>
      </c>
      <c r="J35" s="21" t="s">
        <v>165</v>
      </c>
      <c r="K35" s="31" t="s">
        <v>72</v>
      </c>
      <c r="L35" s="134"/>
    </row>
    <row r="36" spans="1:12" s="135" customFormat="1" ht="79.2">
      <c r="A36" s="21">
        <v>14</v>
      </c>
      <c r="B36" s="31" t="s">
        <v>89</v>
      </c>
      <c r="C36" s="31" t="s">
        <v>183</v>
      </c>
      <c r="D36" s="21" t="s">
        <v>50</v>
      </c>
      <c r="E36" s="21"/>
      <c r="F36" s="100">
        <v>348.298</v>
      </c>
      <c r="G36" s="88"/>
      <c r="H36" s="88"/>
      <c r="I36" s="126">
        <f t="shared" si="0"/>
        <v>348.298</v>
      </c>
      <c r="J36" s="21" t="s">
        <v>165</v>
      </c>
      <c r="K36" s="31" t="s">
        <v>72</v>
      </c>
      <c r="L36" s="134"/>
    </row>
    <row r="37" spans="1:12" s="83" customFormat="1" ht="79.2">
      <c r="A37" s="21">
        <v>15</v>
      </c>
      <c r="B37" s="48" t="s">
        <v>176</v>
      </c>
      <c r="C37" s="28" t="s">
        <v>184</v>
      </c>
      <c r="D37" s="21" t="s">
        <v>50</v>
      </c>
      <c r="E37" s="21"/>
      <c r="F37" s="90"/>
      <c r="G37" s="100">
        <v>11860.138000000001</v>
      </c>
      <c r="H37" s="100">
        <v>11860.138000000001</v>
      </c>
      <c r="I37" s="126">
        <f t="shared" si="0"/>
        <v>23720.276000000002</v>
      </c>
      <c r="J37" s="21" t="s">
        <v>165</v>
      </c>
      <c r="K37" s="31" t="s">
        <v>72</v>
      </c>
      <c r="L37" s="82"/>
    </row>
    <row r="38" spans="1:12" s="135" customFormat="1" ht="79.2">
      <c r="A38" s="21">
        <v>16</v>
      </c>
      <c r="B38" s="31" t="s">
        <v>74</v>
      </c>
      <c r="C38" s="31" t="s">
        <v>73</v>
      </c>
      <c r="D38" s="21" t="s">
        <v>50</v>
      </c>
      <c r="E38" s="21"/>
      <c r="F38" s="91">
        <v>2850</v>
      </c>
      <c r="G38" s="91"/>
      <c r="H38" s="91"/>
      <c r="I38" s="126">
        <f t="shared" si="0"/>
        <v>2850</v>
      </c>
      <c r="J38" s="21" t="s">
        <v>165</v>
      </c>
      <c r="K38" s="31" t="s">
        <v>72</v>
      </c>
      <c r="L38" s="134"/>
    </row>
    <row r="39" spans="1:12" s="135" customFormat="1" ht="79.2">
      <c r="A39" s="21">
        <v>17</v>
      </c>
      <c r="B39" s="31" t="s">
        <v>98</v>
      </c>
      <c r="C39" s="31" t="s">
        <v>97</v>
      </c>
      <c r="D39" s="21" t="s">
        <v>50</v>
      </c>
      <c r="E39" s="21"/>
      <c r="F39" s="91">
        <v>7750</v>
      </c>
      <c r="G39" s="91">
        <v>18250</v>
      </c>
      <c r="H39" s="91"/>
      <c r="I39" s="126">
        <f t="shared" si="0"/>
        <v>26000</v>
      </c>
      <c r="J39" s="21" t="s">
        <v>165</v>
      </c>
      <c r="K39" s="31" t="s">
        <v>72</v>
      </c>
      <c r="L39" s="134"/>
    </row>
    <row r="40" spans="1:12" s="83" customFormat="1" ht="79.2">
      <c r="A40" s="21">
        <v>18</v>
      </c>
      <c r="B40" s="48" t="s">
        <v>131</v>
      </c>
      <c r="C40" s="27" t="s">
        <v>126</v>
      </c>
      <c r="D40" s="21" t="s">
        <v>50</v>
      </c>
      <c r="E40" s="21"/>
      <c r="F40" s="91"/>
      <c r="G40" s="91">
        <v>1300</v>
      </c>
      <c r="H40" s="91"/>
      <c r="I40" s="126">
        <f t="shared" si="0"/>
        <v>1300</v>
      </c>
      <c r="J40" s="21" t="s">
        <v>165</v>
      </c>
      <c r="K40" s="31" t="s">
        <v>72</v>
      </c>
      <c r="L40" s="82"/>
    </row>
    <row r="41" spans="1:12" s="83" customFormat="1" ht="79.2">
      <c r="A41" s="21">
        <v>19</v>
      </c>
      <c r="B41" s="48" t="s">
        <v>132</v>
      </c>
      <c r="C41" s="58" t="s">
        <v>127</v>
      </c>
      <c r="D41" s="21" t="s">
        <v>50</v>
      </c>
      <c r="E41" s="21"/>
      <c r="F41" s="91"/>
      <c r="G41" s="91">
        <v>1300</v>
      </c>
      <c r="H41" s="91"/>
      <c r="I41" s="126">
        <f t="shared" si="0"/>
        <v>1300</v>
      </c>
      <c r="J41" s="21" t="s">
        <v>165</v>
      </c>
      <c r="K41" s="31" t="s">
        <v>72</v>
      </c>
      <c r="L41" s="82"/>
    </row>
    <row r="42" spans="1:12" s="83" customFormat="1" ht="79.2">
      <c r="A42" s="21">
        <v>20</v>
      </c>
      <c r="B42" s="48" t="s">
        <v>133</v>
      </c>
      <c r="C42" s="58" t="s">
        <v>185</v>
      </c>
      <c r="D42" s="21" t="s">
        <v>50</v>
      </c>
      <c r="E42" s="21"/>
      <c r="F42" s="91"/>
      <c r="G42" s="91"/>
      <c r="H42" s="91">
        <v>8000</v>
      </c>
      <c r="I42" s="126">
        <f t="shared" si="0"/>
        <v>8000</v>
      </c>
      <c r="J42" s="21" t="s">
        <v>165</v>
      </c>
      <c r="K42" s="31" t="s">
        <v>72</v>
      </c>
      <c r="L42" s="82"/>
    </row>
    <row r="43" spans="1:12" s="135" customFormat="1" ht="79.2">
      <c r="A43" s="21">
        <v>21</v>
      </c>
      <c r="B43" s="31" t="s">
        <v>77</v>
      </c>
      <c r="C43" s="59" t="s">
        <v>76</v>
      </c>
      <c r="D43" s="21" t="s">
        <v>50</v>
      </c>
      <c r="E43" s="21"/>
      <c r="F43" s="90">
        <v>8905.2000000000007</v>
      </c>
      <c r="G43" s="100"/>
      <c r="H43" s="90"/>
      <c r="I43" s="126">
        <f t="shared" si="0"/>
        <v>8905.2000000000007</v>
      </c>
      <c r="J43" s="21" t="s">
        <v>165</v>
      </c>
      <c r="K43" s="31" t="s">
        <v>72</v>
      </c>
      <c r="L43" s="134"/>
    </row>
    <row r="44" spans="1:12" s="135" customFormat="1" ht="79.2">
      <c r="A44" s="21">
        <v>22</v>
      </c>
      <c r="B44" s="31" t="s">
        <v>78</v>
      </c>
      <c r="C44" s="59" t="s">
        <v>99</v>
      </c>
      <c r="D44" s="21" t="s">
        <v>50</v>
      </c>
      <c r="E44" s="21"/>
      <c r="F44" s="88">
        <v>16702.68</v>
      </c>
      <c r="G44" s="100"/>
      <c r="H44" s="100"/>
      <c r="I44" s="126">
        <f t="shared" si="0"/>
        <v>16702.68</v>
      </c>
      <c r="J44" s="21" t="s">
        <v>165</v>
      </c>
      <c r="K44" s="31" t="s">
        <v>72</v>
      </c>
      <c r="L44" s="134"/>
    </row>
    <row r="45" spans="1:12" s="83" customFormat="1" ht="106.95" customHeight="1">
      <c r="A45" s="21">
        <v>23</v>
      </c>
      <c r="B45" s="48" t="s">
        <v>150</v>
      </c>
      <c r="C45" s="27" t="s">
        <v>122</v>
      </c>
      <c r="D45" s="21" t="s">
        <v>50</v>
      </c>
      <c r="E45" s="21"/>
      <c r="F45" s="88"/>
      <c r="G45" s="100">
        <v>14174.315000000001</v>
      </c>
      <c r="H45" s="100"/>
      <c r="I45" s="126">
        <f t="shared" si="0"/>
        <v>14174.315000000001</v>
      </c>
      <c r="J45" s="21" t="s">
        <v>165</v>
      </c>
      <c r="K45" s="31" t="s">
        <v>72</v>
      </c>
      <c r="L45" s="82"/>
    </row>
    <row r="46" spans="1:12" s="83" customFormat="1" ht="79.2">
      <c r="A46" s="21">
        <v>24</v>
      </c>
      <c r="B46" s="48" t="s">
        <v>151</v>
      </c>
      <c r="C46" s="27" t="s">
        <v>123</v>
      </c>
      <c r="D46" s="21" t="s">
        <v>50</v>
      </c>
      <c r="E46" s="21"/>
      <c r="F46" s="88"/>
      <c r="G46" s="100">
        <v>6911.8760000000002</v>
      </c>
      <c r="H46" s="100"/>
      <c r="I46" s="126">
        <f t="shared" si="0"/>
        <v>6911.8760000000002</v>
      </c>
      <c r="J46" s="21" t="s">
        <v>165</v>
      </c>
      <c r="K46" s="31" t="s">
        <v>72</v>
      </c>
      <c r="L46" s="82"/>
    </row>
    <row r="47" spans="1:12" s="83" customFormat="1" ht="79.2">
      <c r="A47" s="21">
        <v>25</v>
      </c>
      <c r="B47" s="48" t="s">
        <v>153</v>
      </c>
      <c r="C47" s="27" t="s">
        <v>125</v>
      </c>
      <c r="D47" s="21" t="s">
        <v>50</v>
      </c>
      <c r="E47" s="21"/>
      <c r="F47" s="88"/>
      <c r="G47" s="88"/>
      <c r="H47" s="100">
        <v>13337.291999999999</v>
      </c>
      <c r="I47" s="126">
        <f t="shared" si="0"/>
        <v>13337.291999999999</v>
      </c>
      <c r="J47" s="21" t="s">
        <v>165</v>
      </c>
      <c r="K47" s="31" t="s">
        <v>72</v>
      </c>
      <c r="L47" s="82"/>
    </row>
    <row r="48" spans="1:12" s="135" customFormat="1" ht="79.2">
      <c r="A48" s="21">
        <v>26</v>
      </c>
      <c r="B48" s="31" t="s">
        <v>100</v>
      </c>
      <c r="C48" s="31" t="s">
        <v>83</v>
      </c>
      <c r="D48" s="21" t="s">
        <v>50</v>
      </c>
      <c r="E48" s="21"/>
      <c r="F48" s="91">
        <v>12000</v>
      </c>
      <c r="G48" s="91"/>
      <c r="H48" s="91"/>
      <c r="I48" s="126">
        <f t="shared" si="0"/>
        <v>12000</v>
      </c>
      <c r="J48" s="21" t="s">
        <v>165</v>
      </c>
      <c r="K48" s="31" t="s">
        <v>72</v>
      </c>
      <c r="L48" s="134"/>
    </row>
    <row r="49" spans="1:12" s="135" customFormat="1" ht="79.2">
      <c r="A49" s="21">
        <v>27</v>
      </c>
      <c r="B49" s="31" t="s">
        <v>80</v>
      </c>
      <c r="C49" s="31" t="s">
        <v>79</v>
      </c>
      <c r="D49" s="21" t="s">
        <v>50</v>
      </c>
      <c r="E49" s="21"/>
      <c r="F49" s="91">
        <v>10000</v>
      </c>
      <c r="G49" s="91"/>
      <c r="H49" s="91"/>
      <c r="I49" s="126">
        <f t="shared" si="0"/>
        <v>10000</v>
      </c>
      <c r="J49" s="21" t="s">
        <v>165</v>
      </c>
      <c r="K49" s="31" t="s">
        <v>72</v>
      </c>
      <c r="L49" s="134"/>
    </row>
    <row r="50" spans="1:12" s="103" customFormat="1" ht="79.2">
      <c r="A50" s="21">
        <v>28</v>
      </c>
      <c r="B50" s="31" t="s">
        <v>170</v>
      </c>
      <c r="C50" s="27" t="s">
        <v>187</v>
      </c>
      <c r="D50" s="21" t="s">
        <v>50</v>
      </c>
      <c r="E50" s="21"/>
      <c r="F50" s="88"/>
      <c r="G50" s="91">
        <v>8000</v>
      </c>
      <c r="H50" s="91">
        <v>8000</v>
      </c>
      <c r="I50" s="126">
        <f t="shared" si="0"/>
        <v>16000</v>
      </c>
      <c r="J50" s="21" t="s">
        <v>165</v>
      </c>
      <c r="K50" s="31" t="s">
        <v>72</v>
      </c>
      <c r="L50" s="102"/>
    </row>
    <row r="51" spans="1:12" s="103" customFormat="1" ht="141.6" customHeight="1">
      <c r="A51" s="21">
        <v>29</v>
      </c>
      <c r="B51" s="31" t="s">
        <v>119</v>
      </c>
      <c r="C51" s="27" t="s">
        <v>114</v>
      </c>
      <c r="D51" s="21" t="s">
        <v>50</v>
      </c>
      <c r="E51" s="21"/>
      <c r="F51" s="88"/>
      <c r="G51" s="91">
        <v>2000</v>
      </c>
      <c r="H51" s="91">
        <v>7000</v>
      </c>
      <c r="I51" s="126">
        <f t="shared" si="0"/>
        <v>9000</v>
      </c>
      <c r="J51" s="21" t="s">
        <v>165</v>
      </c>
      <c r="K51" s="31" t="s">
        <v>72</v>
      </c>
      <c r="L51" s="102"/>
    </row>
    <row r="52" spans="1:12" s="103" customFormat="1" ht="79.2">
      <c r="A52" s="21">
        <v>30</v>
      </c>
      <c r="B52" s="31" t="s">
        <v>171</v>
      </c>
      <c r="C52" s="27" t="s">
        <v>115</v>
      </c>
      <c r="D52" s="21" t="s">
        <v>50</v>
      </c>
      <c r="E52" s="21"/>
      <c r="F52" s="88"/>
      <c r="G52" s="91">
        <v>2000</v>
      </c>
      <c r="H52" s="91"/>
      <c r="I52" s="126">
        <f t="shared" si="0"/>
        <v>2000</v>
      </c>
      <c r="J52" s="21" t="s">
        <v>165</v>
      </c>
      <c r="K52" s="31" t="s">
        <v>72</v>
      </c>
      <c r="L52" s="102"/>
    </row>
    <row r="53" spans="1:12" s="26" customFormat="1" ht="27.75" customHeight="1">
      <c r="A53" s="156" t="s">
        <v>156</v>
      </c>
      <c r="B53" s="157"/>
      <c r="C53" s="157"/>
      <c r="D53" s="158"/>
      <c r="E53" s="21"/>
      <c r="F53" s="88"/>
      <c r="G53" s="88"/>
      <c r="H53" s="88"/>
      <c r="I53" s="126"/>
      <c r="J53" s="21"/>
      <c r="K53" s="31"/>
      <c r="L53" s="25"/>
    </row>
    <row r="54" spans="1:12" s="135" customFormat="1" ht="79.2">
      <c r="A54" s="21">
        <v>31</v>
      </c>
      <c r="B54" s="31" t="s">
        <v>75</v>
      </c>
      <c r="C54" s="31" t="s">
        <v>96</v>
      </c>
      <c r="D54" s="21" t="s">
        <v>50</v>
      </c>
      <c r="E54" s="21"/>
      <c r="F54" s="91">
        <v>9000</v>
      </c>
      <c r="G54" s="91"/>
      <c r="H54" s="91"/>
      <c r="I54" s="126">
        <f t="shared" ref="I54:I60" si="1">SUM(F54:H54)</f>
        <v>9000</v>
      </c>
      <c r="J54" s="21" t="s">
        <v>165</v>
      </c>
      <c r="K54" s="31" t="s">
        <v>72</v>
      </c>
      <c r="L54" s="134"/>
    </row>
    <row r="55" spans="1:12" s="83" customFormat="1" ht="79.2">
      <c r="A55" s="21">
        <v>32</v>
      </c>
      <c r="B55" s="48" t="s">
        <v>134</v>
      </c>
      <c r="C55" s="58" t="s">
        <v>186</v>
      </c>
      <c r="D55" s="21" t="s">
        <v>50</v>
      </c>
      <c r="E55" s="21"/>
      <c r="F55" s="91"/>
      <c r="G55" s="91">
        <v>3500</v>
      </c>
      <c r="H55" s="91"/>
      <c r="I55" s="126">
        <f>SUM(F55:H55)</f>
        <v>3500</v>
      </c>
      <c r="J55" s="21" t="s">
        <v>165</v>
      </c>
      <c r="K55" s="31" t="s">
        <v>72</v>
      </c>
      <c r="L55" s="82"/>
    </row>
    <row r="56" spans="1:12" s="83" customFormat="1" ht="79.2">
      <c r="A56" s="21">
        <v>33</v>
      </c>
      <c r="B56" s="48" t="s">
        <v>152</v>
      </c>
      <c r="C56" s="27" t="s">
        <v>124</v>
      </c>
      <c r="D56" s="21" t="s">
        <v>50</v>
      </c>
      <c r="E56" s="21"/>
      <c r="F56" s="88"/>
      <c r="G56" s="100">
        <v>9430.607</v>
      </c>
      <c r="H56" s="100">
        <v>9430.607</v>
      </c>
      <c r="I56" s="126">
        <f>SUM(F56:H56)</f>
        <v>18861.214</v>
      </c>
      <c r="J56" s="21" t="s">
        <v>165</v>
      </c>
      <c r="K56" s="31" t="s">
        <v>72</v>
      </c>
      <c r="L56" s="82"/>
    </row>
    <row r="57" spans="1:12" s="103" customFormat="1" ht="79.2">
      <c r="A57" s="21">
        <v>34</v>
      </c>
      <c r="B57" s="31" t="s">
        <v>173</v>
      </c>
      <c r="C57" s="27" t="s">
        <v>117</v>
      </c>
      <c r="D57" s="21" t="s">
        <v>50</v>
      </c>
      <c r="E57" s="21"/>
      <c r="F57" s="88"/>
      <c r="G57" s="91"/>
      <c r="H57" s="91">
        <v>5000</v>
      </c>
      <c r="I57" s="126">
        <f t="shared" si="1"/>
        <v>5000</v>
      </c>
      <c r="J57" s="21" t="s">
        <v>165</v>
      </c>
      <c r="K57" s="31" t="s">
        <v>72</v>
      </c>
      <c r="L57" s="102"/>
    </row>
    <row r="58" spans="1:12" s="103" customFormat="1" ht="79.2">
      <c r="A58" s="21">
        <v>35</v>
      </c>
      <c r="B58" s="31" t="s">
        <v>174</v>
      </c>
      <c r="C58" s="27" t="s">
        <v>188</v>
      </c>
      <c r="D58" s="21" t="s">
        <v>50</v>
      </c>
      <c r="E58" s="21"/>
      <c r="F58" s="88"/>
      <c r="G58" s="91"/>
      <c r="H58" s="91">
        <v>15000</v>
      </c>
      <c r="I58" s="126">
        <f t="shared" si="1"/>
        <v>15000</v>
      </c>
      <c r="J58" s="21" t="s">
        <v>165</v>
      </c>
      <c r="K58" s="31" t="s">
        <v>72</v>
      </c>
      <c r="L58" s="102"/>
    </row>
    <row r="59" spans="1:12" s="103" customFormat="1" ht="79.2">
      <c r="A59" s="21">
        <v>36</v>
      </c>
      <c r="B59" s="31" t="s">
        <v>175</v>
      </c>
      <c r="C59" s="27" t="s">
        <v>120</v>
      </c>
      <c r="D59" s="21" t="s">
        <v>50</v>
      </c>
      <c r="E59" s="21"/>
      <c r="F59" s="88"/>
      <c r="G59" s="91"/>
      <c r="H59" s="91">
        <v>18000</v>
      </c>
      <c r="I59" s="126">
        <f t="shared" si="1"/>
        <v>18000</v>
      </c>
      <c r="J59" s="21" t="s">
        <v>165</v>
      </c>
      <c r="K59" s="31" t="s">
        <v>72</v>
      </c>
      <c r="L59" s="102"/>
    </row>
    <row r="60" spans="1:12" s="103" customFormat="1" ht="79.2">
      <c r="A60" s="21">
        <v>37</v>
      </c>
      <c r="B60" s="31" t="s">
        <v>172</v>
      </c>
      <c r="C60" s="27" t="s">
        <v>121</v>
      </c>
      <c r="D60" s="21" t="s">
        <v>50</v>
      </c>
      <c r="E60" s="21"/>
      <c r="F60" s="88"/>
      <c r="G60" s="91">
        <v>5000</v>
      </c>
      <c r="H60" s="91"/>
      <c r="I60" s="126">
        <f t="shared" si="1"/>
        <v>5000</v>
      </c>
      <c r="J60" s="21" t="s">
        <v>165</v>
      </c>
      <c r="K60" s="31" t="s">
        <v>72</v>
      </c>
      <c r="L60" s="102"/>
    </row>
    <row r="61" spans="1:12" s="103" customFormat="1" ht="105.6">
      <c r="A61" s="21">
        <v>38</v>
      </c>
      <c r="B61" s="31" t="s">
        <v>116</v>
      </c>
      <c r="C61" s="31" t="s">
        <v>112</v>
      </c>
      <c r="D61" s="21" t="s">
        <v>50</v>
      </c>
      <c r="E61" s="21"/>
      <c r="F61" s="88"/>
      <c r="G61" s="91">
        <v>5000</v>
      </c>
      <c r="H61" s="91">
        <v>26000</v>
      </c>
      <c r="I61" s="126">
        <f>SUM(F61:H61)</f>
        <v>31000</v>
      </c>
      <c r="J61" s="21" t="s">
        <v>165</v>
      </c>
      <c r="K61" s="31" t="s">
        <v>72</v>
      </c>
      <c r="L61" s="102"/>
    </row>
    <row r="62" spans="1:12" s="26" customFormat="1" ht="20.399999999999999">
      <c r="A62" s="162" t="s">
        <v>51</v>
      </c>
      <c r="B62" s="162"/>
      <c r="C62" s="162"/>
      <c r="D62" s="162"/>
      <c r="E62" s="21"/>
      <c r="F62" s="92">
        <f>SUM(F64:F73)</f>
        <v>4000</v>
      </c>
      <c r="G62" s="92">
        <f>SUM(G64:G73)</f>
        <v>38350</v>
      </c>
      <c r="H62" s="92">
        <f>SUM(H64:H73)</f>
        <v>15741.734</v>
      </c>
      <c r="I62" s="128">
        <f>SUM(I64:I73)</f>
        <v>58091.733999999997</v>
      </c>
      <c r="J62" s="21"/>
      <c r="K62" s="31"/>
      <c r="L62" s="25"/>
    </row>
    <row r="63" spans="1:12" s="26" customFormat="1" ht="36" customHeight="1">
      <c r="A63" s="156" t="s">
        <v>158</v>
      </c>
      <c r="B63" s="157"/>
      <c r="C63" s="157"/>
      <c r="D63" s="158"/>
      <c r="E63" s="21"/>
      <c r="F63" s="88"/>
      <c r="G63" s="88"/>
      <c r="H63" s="88"/>
      <c r="I63" s="126"/>
      <c r="J63" s="21"/>
      <c r="K63" s="31"/>
      <c r="L63" s="25"/>
    </row>
    <row r="64" spans="1:12" s="135" customFormat="1" ht="84" customHeight="1">
      <c r="A64" s="21">
        <v>39</v>
      </c>
      <c r="B64" s="31" t="s">
        <v>90</v>
      </c>
      <c r="C64" s="57" t="s">
        <v>160</v>
      </c>
      <c r="D64" s="21" t="s">
        <v>51</v>
      </c>
      <c r="E64" s="21"/>
      <c r="F64" s="91">
        <v>2000</v>
      </c>
      <c r="G64" s="91">
        <v>7000</v>
      </c>
      <c r="H64" s="100">
        <v>741.73400000000004</v>
      </c>
      <c r="I64" s="126">
        <f t="shared" ref="I64:I70" si="2">SUM(F64:H64)</f>
        <v>9741.7340000000004</v>
      </c>
      <c r="J64" s="21" t="s">
        <v>165</v>
      </c>
      <c r="K64" s="31" t="s">
        <v>72</v>
      </c>
      <c r="L64" s="134"/>
    </row>
    <row r="65" spans="1:12" s="83" customFormat="1" ht="79.2">
      <c r="A65" s="21">
        <v>40</v>
      </c>
      <c r="B65" s="40" t="s">
        <v>139</v>
      </c>
      <c r="C65" s="57" t="s">
        <v>137</v>
      </c>
      <c r="D65" s="21" t="s">
        <v>51</v>
      </c>
      <c r="E65" s="21"/>
      <c r="F65" s="91"/>
      <c r="G65" s="91">
        <v>4000</v>
      </c>
      <c r="H65" s="88"/>
      <c r="I65" s="126">
        <f t="shared" si="2"/>
        <v>4000</v>
      </c>
      <c r="J65" s="21" t="s">
        <v>165</v>
      </c>
      <c r="K65" s="31" t="s">
        <v>72</v>
      </c>
      <c r="L65" s="82"/>
    </row>
    <row r="66" spans="1:12" s="103" customFormat="1" ht="79.2">
      <c r="A66" s="21">
        <v>41</v>
      </c>
      <c r="B66" s="40" t="s">
        <v>140</v>
      </c>
      <c r="C66" s="57" t="s">
        <v>138</v>
      </c>
      <c r="D66" s="21" t="s">
        <v>51</v>
      </c>
      <c r="E66" s="21"/>
      <c r="F66" s="91"/>
      <c r="G66" s="91"/>
      <c r="H66" s="91">
        <v>10000</v>
      </c>
      <c r="I66" s="126">
        <f t="shared" si="2"/>
        <v>10000</v>
      </c>
      <c r="J66" s="21" t="s">
        <v>165</v>
      </c>
      <c r="K66" s="31" t="s">
        <v>72</v>
      </c>
      <c r="L66" s="102"/>
    </row>
    <row r="67" spans="1:12" s="103" customFormat="1" ht="79.2">
      <c r="A67" s="21">
        <v>42</v>
      </c>
      <c r="B67" s="40" t="s">
        <v>142</v>
      </c>
      <c r="C67" s="57" t="s">
        <v>190</v>
      </c>
      <c r="D67" s="21" t="s">
        <v>51</v>
      </c>
      <c r="E67" s="21"/>
      <c r="F67" s="88"/>
      <c r="G67" s="91">
        <v>2000</v>
      </c>
      <c r="H67" s="91"/>
      <c r="I67" s="126">
        <f t="shared" si="2"/>
        <v>2000</v>
      </c>
      <c r="J67" s="21" t="s">
        <v>165</v>
      </c>
      <c r="K67" s="31" t="s">
        <v>72</v>
      </c>
      <c r="L67" s="102"/>
    </row>
    <row r="68" spans="1:12" s="43" customFormat="1" ht="79.2" hidden="1">
      <c r="A68" s="21"/>
      <c r="B68" s="40" t="s">
        <v>145</v>
      </c>
      <c r="C68" s="57" t="s">
        <v>143</v>
      </c>
      <c r="D68" s="21" t="s">
        <v>51</v>
      </c>
      <c r="E68" s="21"/>
      <c r="F68" s="88"/>
      <c r="G68" s="91"/>
      <c r="H68" s="88"/>
      <c r="I68" s="126">
        <f t="shared" si="2"/>
        <v>0</v>
      </c>
      <c r="J68" s="21" t="s">
        <v>165</v>
      </c>
      <c r="K68" s="31" t="s">
        <v>72</v>
      </c>
      <c r="L68" s="42"/>
    </row>
    <row r="69" spans="1:12" s="103" customFormat="1" ht="79.2">
      <c r="A69" s="21">
        <v>43</v>
      </c>
      <c r="B69" s="40" t="s">
        <v>147</v>
      </c>
      <c r="C69" s="57" t="s">
        <v>192</v>
      </c>
      <c r="D69" s="21" t="s">
        <v>51</v>
      </c>
      <c r="E69" s="21"/>
      <c r="F69" s="88"/>
      <c r="G69" s="91">
        <v>16650</v>
      </c>
      <c r="H69" s="91">
        <v>5000</v>
      </c>
      <c r="I69" s="126">
        <f t="shared" si="2"/>
        <v>21650</v>
      </c>
      <c r="J69" s="21" t="s">
        <v>165</v>
      </c>
      <c r="K69" s="31" t="s">
        <v>72</v>
      </c>
      <c r="L69" s="102"/>
    </row>
    <row r="70" spans="1:12" s="103" customFormat="1" ht="79.2">
      <c r="A70" s="21">
        <v>44</v>
      </c>
      <c r="B70" s="40" t="s">
        <v>149</v>
      </c>
      <c r="C70" s="57" t="s">
        <v>193</v>
      </c>
      <c r="D70" s="21" t="s">
        <v>51</v>
      </c>
      <c r="E70" s="21"/>
      <c r="F70" s="88"/>
      <c r="G70" s="91">
        <v>1700</v>
      </c>
      <c r="H70" s="91"/>
      <c r="I70" s="126">
        <f t="shared" si="2"/>
        <v>1700</v>
      </c>
      <c r="J70" s="21" t="s">
        <v>165</v>
      </c>
      <c r="K70" s="31" t="s">
        <v>72</v>
      </c>
      <c r="L70" s="102"/>
    </row>
    <row r="71" spans="1:12" s="26" customFormat="1" ht="27.75" customHeight="1">
      <c r="A71" s="156" t="s">
        <v>156</v>
      </c>
      <c r="B71" s="157"/>
      <c r="C71" s="157"/>
      <c r="D71" s="158"/>
      <c r="E71" s="21"/>
      <c r="F71" s="88"/>
      <c r="G71" s="88"/>
      <c r="H71" s="88"/>
      <c r="I71" s="126"/>
      <c r="J71" s="21"/>
      <c r="K71" s="31"/>
      <c r="L71" s="25"/>
    </row>
    <row r="72" spans="1:12" s="135" customFormat="1" ht="79.2">
      <c r="A72" s="21">
        <v>45</v>
      </c>
      <c r="B72" s="31" t="s">
        <v>103</v>
      </c>
      <c r="C72" s="57" t="s">
        <v>189</v>
      </c>
      <c r="D72" s="21" t="s">
        <v>51</v>
      </c>
      <c r="E72" s="21"/>
      <c r="F72" s="91">
        <v>2000</v>
      </c>
      <c r="G72" s="91"/>
      <c r="H72" s="88"/>
      <c r="I72" s="126">
        <f>SUM(F72:H72)</f>
        <v>2000</v>
      </c>
      <c r="J72" s="21" t="s">
        <v>165</v>
      </c>
      <c r="K72" s="31" t="s">
        <v>72</v>
      </c>
      <c r="L72" s="134"/>
    </row>
    <row r="73" spans="1:12" s="103" customFormat="1" ht="79.2">
      <c r="A73" s="21">
        <v>46</v>
      </c>
      <c r="B73" s="31" t="s">
        <v>177</v>
      </c>
      <c r="C73" s="57" t="s">
        <v>191</v>
      </c>
      <c r="D73" s="21" t="s">
        <v>51</v>
      </c>
      <c r="E73" s="21"/>
      <c r="F73" s="88"/>
      <c r="G73" s="91">
        <v>7000</v>
      </c>
      <c r="H73" s="91"/>
      <c r="I73" s="126">
        <f>SUM(F73:H73)</f>
        <v>7000</v>
      </c>
      <c r="J73" s="21" t="s">
        <v>165</v>
      </c>
      <c r="K73" s="31" t="s">
        <v>72</v>
      </c>
      <c r="L73" s="102"/>
    </row>
    <row r="74" spans="1:12" s="26" customFormat="1" ht="20.399999999999999">
      <c r="A74" s="161" t="s">
        <v>52</v>
      </c>
      <c r="B74" s="161"/>
      <c r="C74" s="161"/>
      <c r="D74" s="161"/>
      <c r="E74" s="21"/>
      <c r="F74" s="92">
        <f>F76</f>
        <v>1185</v>
      </c>
      <c r="G74" s="92">
        <f>G76</f>
        <v>1185</v>
      </c>
      <c r="H74" s="92">
        <f>H76</f>
        <v>1185</v>
      </c>
      <c r="I74" s="128">
        <f>I76</f>
        <v>3555</v>
      </c>
      <c r="J74" s="21"/>
      <c r="K74" s="31"/>
      <c r="L74" s="25"/>
    </row>
    <row r="75" spans="1:12" s="135" customFormat="1" ht="27.75" customHeight="1">
      <c r="A75" s="156" t="s">
        <v>157</v>
      </c>
      <c r="B75" s="157"/>
      <c r="C75" s="157"/>
      <c r="D75" s="158"/>
      <c r="E75" s="21"/>
      <c r="F75" s="88"/>
      <c r="G75" s="88"/>
      <c r="H75" s="88"/>
      <c r="I75" s="126"/>
      <c r="J75" s="21"/>
      <c r="K75" s="31"/>
      <c r="L75" s="134"/>
    </row>
    <row r="76" spans="1:12" s="135" customFormat="1" ht="87" customHeight="1">
      <c r="A76" s="21">
        <v>47</v>
      </c>
      <c r="B76" s="31" t="s">
        <v>105</v>
      </c>
      <c r="C76" s="31" t="s">
        <v>104</v>
      </c>
      <c r="D76" s="21" t="s">
        <v>52</v>
      </c>
      <c r="E76" s="21"/>
      <c r="F76" s="91">
        <v>1185</v>
      </c>
      <c r="G76" s="91">
        <v>1185</v>
      </c>
      <c r="H76" s="91">
        <v>1185</v>
      </c>
      <c r="I76" s="126">
        <f>SUM(F76:H76)</f>
        <v>3555</v>
      </c>
      <c r="J76" s="21" t="s">
        <v>165</v>
      </c>
      <c r="K76" s="31" t="s">
        <v>72</v>
      </c>
      <c r="L76" s="134"/>
    </row>
    <row r="77" spans="1:12" s="135" customFormat="1" ht="20.399999999999999">
      <c r="A77" s="160" t="s">
        <v>159</v>
      </c>
      <c r="B77" s="160"/>
      <c r="C77" s="160"/>
      <c r="D77" s="160"/>
      <c r="E77" s="140"/>
      <c r="F77" s="93">
        <f>F8+F16+F21+F24+F27+F31+F62+F74</f>
        <v>193631.83199999999</v>
      </c>
      <c r="G77" s="93">
        <f>G8+G16+G21+G24+G27+G31+G62+G74</f>
        <v>148401.93599999999</v>
      </c>
      <c r="H77" s="89">
        <f>H8+H16+H21+H24+H27+H31+H62+H74</f>
        <v>152844.77100000001</v>
      </c>
      <c r="I77" s="128">
        <f>I8+I16+I21+I24+I27+I31+I62+I74</f>
        <v>492878.53899999999</v>
      </c>
      <c r="J77" s="140"/>
      <c r="K77" s="75"/>
      <c r="L77" s="134"/>
    </row>
    <row r="78" spans="1:12" s="26" customFormat="1" ht="20.399999999999999">
      <c r="A78" s="115"/>
      <c r="B78" s="115"/>
      <c r="C78" s="115"/>
      <c r="D78" s="115"/>
      <c r="E78" s="116"/>
      <c r="F78" s="117"/>
      <c r="G78" s="117"/>
      <c r="H78" s="118"/>
      <c r="I78" s="129"/>
      <c r="J78" s="116"/>
      <c r="K78" s="119"/>
      <c r="L78" s="25"/>
    </row>
    <row r="79" spans="1:12" s="26" customFormat="1" ht="20.399999999999999">
      <c r="A79" s="115"/>
      <c r="B79" s="115"/>
      <c r="C79" s="115"/>
      <c r="D79" s="115"/>
      <c r="E79" s="116"/>
      <c r="F79" s="117"/>
      <c r="G79" s="117"/>
      <c r="H79" s="118"/>
      <c r="I79" s="129"/>
      <c r="J79" s="116"/>
      <c r="K79" s="119"/>
      <c r="L79" s="25"/>
    </row>
    <row r="80" spans="1:12" s="26" customFormat="1" ht="20.399999999999999">
      <c r="A80" s="115"/>
      <c r="B80" s="115"/>
      <c r="C80" s="115"/>
      <c r="D80" s="115"/>
      <c r="E80" s="116"/>
      <c r="F80" s="117"/>
      <c r="G80" s="117"/>
      <c r="H80" s="118"/>
      <c r="I80" s="129"/>
      <c r="J80" s="116"/>
      <c r="K80" s="119"/>
      <c r="L80" s="25"/>
    </row>
    <row r="81" spans="1:12" s="54" customFormat="1" ht="36" customHeight="1">
      <c r="A81" s="154" t="s">
        <v>40</v>
      </c>
      <c r="B81" s="154"/>
      <c r="C81" s="154"/>
      <c r="D81" s="154"/>
      <c r="E81" s="25"/>
      <c r="F81" s="25"/>
      <c r="G81" s="154" t="s">
        <v>102</v>
      </c>
      <c r="H81" s="154"/>
      <c r="I81" s="154"/>
      <c r="J81" s="25"/>
      <c r="K81" s="55"/>
      <c r="L81" s="53"/>
    </row>
    <row r="82" spans="1:12" s="54" customFormat="1" ht="21">
      <c r="A82" s="50"/>
      <c r="B82" s="51"/>
      <c r="C82" s="52"/>
      <c r="D82" s="52"/>
      <c r="E82" s="52" t="s">
        <v>179</v>
      </c>
      <c r="F82" s="94">
        <v>197421.83199999999</v>
      </c>
      <c r="G82" s="94">
        <v>150401.93599999999</v>
      </c>
      <c r="H82" s="94">
        <v>152844.77100000001</v>
      </c>
      <c r="I82" s="130"/>
      <c r="J82" s="52"/>
      <c r="K82" s="51"/>
      <c r="L82" s="53"/>
    </row>
    <row r="83" spans="1:12" s="54" customFormat="1" ht="20.399999999999999">
      <c r="A83" s="25"/>
      <c r="B83" s="55"/>
      <c r="C83" s="25"/>
      <c r="D83" s="25"/>
      <c r="E83" s="25" t="s">
        <v>180</v>
      </c>
      <c r="F83" s="96">
        <f>F77-Весь!F76</f>
        <v>-3790</v>
      </c>
      <c r="G83" s="96">
        <f>'Після комісії ЄПП'!G77-Весь!G76</f>
        <v>-2000</v>
      </c>
      <c r="H83" s="95">
        <f>H77-Весь!H76</f>
        <v>0</v>
      </c>
      <c r="I83" s="131"/>
      <c r="J83" s="25"/>
      <c r="K83" s="55"/>
      <c r="L83" s="53"/>
    </row>
    <row r="84" spans="1:12" s="54" customFormat="1" ht="21">
      <c r="A84" s="25"/>
      <c r="B84" s="55"/>
      <c r="C84" s="25" t="s">
        <v>181</v>
      </c>
      <c r="D84" s="25"/>
      <c r="E84" s="97"/>
      <c r="F84" s="98">
        <f>F10+F11+F19+F26+F33+F34+F35+F36+F38+F39+F43+F44+F48+F49+F64+F76</f>
        <v>176831.83199999999</v>
      </c>
      <c r="G84" s="98">
        <f>G11+G12+G18+G37+G39+G40+G41+G45+G46+G50+G51+G52+G64+G65+G67+G69+G70+G76</f>
        <v>118471.329</v>
      </c>
      <c r="H84" s="98">
        <f>H12+H37+H42+H47+H50+H51+H56+H61+H64+H66+H69+H76</f>
        <v>110344.77099999999</v>
      </c>
      <c r="I84" s="131"/>
      <c r="J84" s="25"/>
      <c r="K84" s="55"/>
      <c r="L84" s="53"/>
    </row>
    <row r="85" spans="1:12" s="54" customFormat="1" ht="20.399999999999999" customHeight="1">
      <c r="A85" s="25"/>
      <c r="B85" s="55"/>
      <c r="C85" s="25" t="s">
        <v>182</v>
      </c>
      <c r="D85" s="25"/>
      <c r="E85" s="97"/>
      <c r="F85" s="98">
        <f>F15+F29+F54+F72</f>
        <v>16800</v>
      </c>
      <c r="G85" s="98">
        <f>G55+G56+G60+G61+G73</f>
        <v>29930.607</v>
      </c>
      <c r="H85" s="98">
        <f>H14++H23+H57+H58+H59</f>
        <v>42500</v>
      </c>
      <c r="I85" s="131"/>
      <c r="J85" s="25"/>
      <c r="K85" s="55"/>
      <c r="L85" s="53"/>
    </row>
    <row r="86" spans="1:12" s="54" customFormat="1" ht="20.399999999999999">
      <c r="A86" s="25"/>
      <c r="B86" s="55"/>
      <c r="C86" s="25" t="s">
        <v>181</v>
      </c>
      <c r="D86" s="25"/>
      <c r="E86" s="25"/>
      <c r="F86" s="114">
        <f>F84/F77*100</f>
        <v>91.323740613062014</v>
      </c>
      <c r="G86" s="101">
        <f>G84/G77*100</f>
        <v>79.831390474582491</v>
      </c>
      <c r="H86" s="101">
        <f>H84/H77*100</f>
        <v>72.19401113826784</v>
      </c>
      <c r="I86" s="131"/>
      <c r="J86" s="25"/>
      <c r="K86" s="55"/>
      <c r="L86" s="53"/>
    </row>
    <row r="87" spans="1:12" s="54" customFormat="1" ht="20.399999999999999">
      <c r="A87" s="25"/>
      <c r="B87" s="55"/>
      <c r="C87" s="25" t="s">
        <v>182</v>
      </c>
      <c r="D87" s="25"/>
      <c r="E87" s="25"/>
      <c r="F87" s="109">
        <f>F85/F77*100</f>
        <v>8.6762593869379909</v>
      </c>
      <c r="G87" s="99">
        <f>G85/G77*100</f>
        <v>20.168609525417512</v>
      </c>
      <c r="H87" s="99">
        <f>H85/H77*100</f>
        <v>27.805988861732139</v>
      </c>
      <c r="I87" s="131"/>
      <c r="J87" s="25"/>
      <c r="K87" s="55"/>
      <c r="L87" s="53"/>
    </row>
    <row r="88" spans="1:12" s="54" customFormat="1">
      <c r="A88" s="25"/>
      <c r="B88" s="55"/>
      <c r="C88" s="25"/>
      <c r="D88" s="25"/>
      <c r="E88" s="25"/>
      <c r="F88" s="25"/>
      <c r="G88" s="25"/>
      <c r="H88" s="25"/>
      <c r="I88" s="131"/>
      <c r="J88" s="25"/>
      <c r="K88" s="55"/>
      <c r="L88" s="53"/>
    </row>
    <row r="89" spans="1:12" s="54" customFormat="1">
      <c r="A89" s="25"/>
      <c r="B89" s="55"/>
      <c r="C89" s="25"/>
      <c r="D89" s="25"/>
      <c r="E89" s="25"/>
      <c r="F89" s="25"/>
      <c r="G89" s="25"/>
      <c r="H89" s="25"/>
      <c r="I89" s="131"/>
      <c r="J89" s="25"/>
      <c r="K89" s="55"/>
      <c r="L89" s="53"/>
    </row>
    <row r="90" spans="1:12" s="54" customFormat="1">
      <c r="A90" s="25"/>
      <c r="B90" s="55"/>
      <c r="C90" s="25"/>
      <c r="D90" s="25"/>
      <c r="E90" s="25"/>
      <c r="F90" s="108">
        <f>F77-F84-F85</f>
        <v>0</v>
      </c>
      <c r="G90" s="108">
        <f>G77-G84-G85</f>
        <v>0</v>
      </c>
      <c r="H90" s="108">
        <f>H77-H84-H85</f>
        <v>0</v>
      </c>
      <c r="I90" s="131"/>
      <c r="J90" s="25"/>
      <c r="K90" s="55"/>
      <c r="L90" s="53"/>
    </row>
    <row r="91" spans="1:12" s="54" customFormat="1">
      <c r="A91" s="25"/>
      <c r="B91" s="55"/>
      <c r="C91" s="25"/>
      <c r="D91" s="25"/>
      <c r="E91" s="25"/>
      <c r="F91" s="108">
        <f>F86+F87</f>
        <v>100</v>
      </c>
      <c r="G91" s="108">
        <f>G86+G87</f>
        <v>100</v>
      </c>
      <c r="H91" s="108">
        <f>H86+H87</f>
        <v>99.999999999999972</v>
      </c>
      <c r="I91" s="131"/>
      <c r="J91" s="25"/>
      <c r="K91" s="55"/>
      <c r="L91" s="53"/>
    </row>
    <row r="92" spans="1:12" s="54" customFormat="1">
      <c r="A92" s="25"/>
      <c r="B92" s="55"/>
      <c r="C92" s="25"/>
      <c r="D92" s="25"/>
      <c r="E92" s="25"/>
      <c r="F92" s="25"/>
      <c r="G92" s="25"/>
      <c r="H92" s="25"/>
      <c r="I92" s="131"/>
      <c r="J92" s="25"/>
      <c r="K92" s="55"/>
      <c r="L92" s="53"/>
    </row>
    <row r="93" spans="1:12" s="54" customFormat="1">
      <c r="A93" s="25"/>
      <c r="B93" s="55"/>
      <c r="C93" s="25"/>
      <c r="D93" s="25"/>
      <c r="E93" s="25"/>
      <c r="F93" s="25"/>
      <c r="G93" s="25"/>
      <c r="H93" s="25"/>
      <c r="I93" s="131"/>
      <c r="J93" s="25"/>
      <c r="K93" s="55"/>
      <c r="L93" s="53"/>
    </row>
    <row r="94" spans="1:12" s="54" customFormat="1">
      <c r="A94" s="25"/>
      <c r="B94" s="55"/>
      <c r="C94" s="25"/>
      <c r="D94" s="25"/>
      <c r="E94" s="25"/>
      <c r="F94" s="25"/>
      <c r="G94" s="25"/>
      <c r="H94" s="25"/>
      <c r="I94" s="131"/>
      <c r="J94" s="25"/>
      <c r="K94" s="55"/>
      <c r="L94" s="53"/>
    </row>
    <row r="95" spans="1:12" s="54" customFormat="1">
      <c r="A95" s="25"/>
      <c r="B95" s="55"/>
      <c r="C95" s="25"/>
      <c r="D95" s="25"/>
      <c r="E95" s="25"/>
      <c r="F95" s="25"/>
      <c r="G95" s="25"/>
      <c r="H95" s="25"/>
      <c r="I95" s="131"/>
      <c r="J95" s="25"/>
      <c r="K95" s="55"/>
      <c r="L95" s="53"/>
    </row>
    <row r="96" spans="1:12" s="54" customFormat="1">
      <c r="A96" s="25"/>
      <c r="B96" s="55"/>
      <c r="C96" s="25"/>
      <c r="D96" s="25"/>
      <c r="E96" s="25"/>
      <c r="F96" s="25"/>
      <c r="G96" s="25"/>
      <c r="H96" s="25"/>
      <c r="I96" s="131"/>
      <c r="J96" s="25"/>
      <c r="K96" s="55"/>
      <c r="L96" s="53"/>
    </row>
    <row r="97" spans="1:12" s="54" customFormat="1">
      <c r="A97" s="25"/>
      <c r="B97" s="55"/>
      <c r="C97" s="25"/>
      <c r="D97" s="25"/>
      <c r="E97" s="25"/>
      <c r="F97" s="25"/>
      <c r="G97" s="25"/>
      <c r="H97" s="25"/>
      <c r="I97" s="131"/>
      <c r="J97" s="25"/>
      <c r="K97" s="55"/>
      <c r="L97" s="53"/>
    </row>
    <row r="98" spans="1:12" s="54" customFormat="1">
      <c r="A98" s="25"/>
      <c r="B98" s="55"/>
      <c r="C98" s="25"/>
      <c r="D98" s="25"/>
      <c r="E98" s="25"/>
      <c r="F98" s="25"/>
      <c r="G98" s="25"/>
      <c r="H98" s="25"/>
      <c r="I98" s="131"/>
      <c r="J98" s="25"/>
      <c r="K98" s="55"/>
      <c r="L98" s="53"/>
    </row>
    <row r="99" spans="1:12" s="54" customFormat="1">
      <c r="A99" s="25"/>
      <c r="B99" s="55"/>
      <c r="C99" s="25"/>
      <c r="D99" s="25"/>
      <c r="E99" s="25"/>
      <c r="F99" s="25"/>
      <c r="G99" s="25"/>
      <c r="H99" s="25"/>
      <c r="I99" s="131"/>
      <c r="J99" s="25"/>
      <c r="K99" s="55"/>
      <c r="L99" s="53"/>
    </row>
    <row r="100" spans="1:12" s="54" customFormat="1">
      <c r="A100" s="25"/>
      <c r="B100" s="55"/>
      <c r="C100" s="25"/>
      <c r="D100" s="25"/>
      <c r="E100" s="25"/>
      <c r="F100" s="25"/>
      <c r="G100" s="25"/>
      <c r="H100" s="25"/>
      <c r="I100" s="131"/>
      <c r="J100" s="25"/>
      <c r="K100" s="55"/>
      <c r="L100" s="53"/>
    </row>
    <row r="101" spans="1:12" s="54" customFormat="1">
      <c r="A101" s="25"/>
      <c r="B101" s="55"/>
      <c r="C101" s="25"/>
      <c r="D101" s="25"/>
      <c r="E101" s="25"/>
      <c r="F101" s="25"/>
      <c r="G101" s="25"/>
      <c r="H101" s="25"/>
      <c r="I101" s="131"/>
      <c r="J101" s="25"/>
      <c r="K101" s="55"/>
      <c r="L101" s="53"/>
    </row>
    <row r="102" spans="1:12" s="54" customFormat="1">
      <c r="A102" s="25"/>
      <c r="B102" s="55"/>
      <c r="C102" s="25"/>
      <c r="D102" s="25"/>
      <c r="E102" s="25"/>
      <c r="F102" s="25"/>
      <c r="G102" s="25"/>
      <c r="H102" s="25"/>
      <c r="I102" s="131"/>
      <c r="J102" s="25"/>
      <c r="K102" s="55"/>
      <c r="L102" s="53"/>
    </row>
    <row r="103" spans="1:12" s="54" customFormat="1">
      <c r="A103" s="25"/>
      <c r="B103" s="55"/>
      <c r="C103" s="25"/>
      <c r="D103" s="25"/>
      <c r="E103" s="25"/>
      <c r="F103" s="25"/>
      <c r="G103" s="25"/>
      <c r="H103" s="25"/>
      <c r="I103" s="131"/>
      <c r="J103" s="25"/>
      <c r="K103" s="55"/>
      <c r="L103" s="53"/>
    </row>
    <row r="104" spans="1:12" s="54" customFormat="1">
      <c r="A104" s="25"/>
      <c r="B104" s="55"/>
      <c r="C104" s="25"/>
      <c r="D104" s="25"/>
      <c r="E104" s="25"/>
      <c r="F104" s="25"/>
      <c r="G104" s="25"/>
      <c r="H104" s="25"/>
      <c r="I104" s="131"/>
      <c r="J104" s="25"/>
      <c r="K104" s="55"/>
      <c r="L104" s="53"/>
    </row>
    <row r="105" spans="1:12" s="54" customFormat="1">
      <c r="A105" s="25"/>
      <c r="B105" s="55"/>
      <c r="C105" s="25"/>
      <c r="D105" s="25"/>
      <c r="E105" s="25"/>
      <c r="F105" s="25"/>
      <c r="G105" s="25"/>
      <c r="H105" s="25"/>
      <c r="I105" s="131"/>
      <c r="J105" s="25"/>
      <c r="K105" s="55"/>
      <c r="L105" s="53"/>
    </row>
    <row r="106" spans="1:12" s="54" customFormat="1">
      <c r="A106" s="25"/>
      <c r="B106" s="55"/>
      <c r="C106" s="25"/>
      <c r="D106" s="25"/>
      <c r="E106" s="25"/>
      <c r="F106" s="25"/>
      <c r="G106" s="25"/>
      <c r="H106" s="25"/>
      <c r="I106" s="131"/>
      <c r="J106" s="25"/>
      <c r="K106" s="55"/>
      <c r="L106" s="53"/>
    </row>
    <row r="107" spans="1:12" s="54" customFormat="1">
      <c r="A107" s="25"/>
      <c r="B107" s="55"/>
      <c r="C107" s="25"/>
      <c r="D107" s="25"/>
      <c r="E107" s="25"/>
      <c r="F107" s="25"/>
      <c r="G107" s="25"/>
      <c r="H107" s="25"/>
      <c r="I107" s="131"/>
      <c r="J107" s="25"/>
      <c r="K107" s="55"/>
      <c r="L107" s="53"/>
    </row>
    <row r="108" spans="1:12" s="54" customFormat="1">
      <c r="A108" s="25"/>
      <c r="B108" s="55"/>
      <c r="C108" s="25"/>
      <c r="D108" s="25"/>
      <c r="E108" s="25"/>
      <c r="F108" s="25"/>
      <c r="G108" s="25"/>
      <c r="H108" s="25"/>
      <c r="I108" s="131"/>
      <c r="J108" s="25"/>
      <c r="K108" s="55"/>
      <c r="L108" s="53"/>
    </row>
    <row r="109" spans="1:12" s="54" customFormat="1">
      <c r="A109" s="25"/>
      <c r="B109" s="55"/>
      <c r="C109" s="25"/>
      <c r="D109" s="25"/>
      <c r="E109" s="25"/>
      <c r="F109" s="25"/>
      <c r="G109" s="25"/>
      <c r="H109" s="25"/>
      <c r="I109" s="131"/>
      <c r="J109" s="25"/>
      <c r="K109" s="55"/>
      <c r="L109" s="53"/>
    </row>
    <row r="110" spans="1:12" s="54" customFormat="1">
      <c r="A110" s="25"/>
      <c r="B110" s="55"/>
      <c r="C110" s="25"/>
      <c r="D110" s="25"/>
      <c r="E110" s="25"/>
      <c r="F110" s="25"/>
      <c r="G110" s="25"/>
      <c r="H110" s="25"/>
      <c r="I110" s="131"/>
      <c r="J110" s="25"/>
      <c r="K110" s="55"/>
      <c r="L110" s="53"/>
    </row>
    <row r="111" spans="1:12" s="54" customFormat="1">
      <c r="A111" s="25"/>
      <c r="B111" s="55"/>
      <c r="C111" s="25"/>
      <c r="D111" s="25"/>
      <c r="E111" s="25"/>
      <c r="F111" s="25"/>
      <c r="G111" s="25"/>
      <c r="H111" s="25"/>
      <c r="I111" s="131"/>
      <c r="J111" s="25"/>
      <c r="K111" s="55"/>
      <c r="L111" s="53"/>
    </row>
    <row r="112" spans="1:12" s="54" customFormat="1">
      <c r="A112" s="25"/>
      <c r="B112" s="55"/>
      <c r="C112" s="25"/>
      <c r="D112" s="25"/>
      <c r="E112" s="25"/>
      <c r="F112" s="25"/>
      <c r="G112" s="25"/>
      <c r="H112" s="25"/>
      <c r="I112" s="131"/>
      <c r="J112" s="25"/>
      <c r="K112" s="55"/>
      <c r="L112" s="53"/>
    </row>
    <row r="113" spans="1:12" s="54" customFormat="1">
      <c r="A113" s="25"/>
      <c r="B113" s="55"/>
      <c r="C113" s="25"/>
      <c r="D113" s="25"/>
      <c r="E113" s="25"/>
      <c r="F113" s="25"/>
      <c r="G113" s="25"/>
      <c r="H113" s="25"/>
      <c r="I113" s="131"/>
      <c r="J113" s="25"/>
      <c r="K113" s="55"/>
      <c r="L113" s="53"/>
    </row>
    <row r="114" spans="1:12" s="54" customFormat="1">
      <c r="A114" s="25"/>
      <c r="B114" s="55"/>
      <c r="C114" s="25"/>
      <c r="D114" s="25"/>
      <c r="E114" s="25"/>
      <c r="F114" s="25"/>
      <c r="G114" s="25"/>
      <c r="H114" s="25"/>
      <c r="I114" s="131"/>
      <c r="J114" s="25"/>
      <c r="K114" s="55"/>
      <c r="L114" s="53"/>
    </row>
    <row r="115" spans="1:12" s="54" customFormat="1">
      <c r="A115" s="25"/>
      <c r="B115" s="55"/>
      <c r="C115" s="25"/>
      <c r="D115" s="25"/>
      <c r="E115" s="25"/>
      <c r="F115" s="25"/>
      <c r="G115" s="25"/>
      <c r="H115" s="25"/>
      <c r="I115" s="131"/>
      <c r="J115" s="25"/>
      <c r="K115" s="55"/>
      <c r="L115" s="53"/>
    </row>
    <row r="116" spans="1:12" s="54" customFormat="1">
      <c r="A116" s="25"/>
      <c r="B116" s="55"/>
      <c r="C116" s="25"/>
      <c r="D116" s="25"/>
      <c r="E116" s="25"/>
      <c r="F116" s="25"/>
      <c r="G116" s="25"/>
      <c r="H116" s="25"/>
      <c r="I116" s="131"/>
      <c r="J116" s="25"/>
      <c r="K116" s="55"/>
      <c r="L116" s="53"/>
    </row>
    <row r="117" spans="1:12" s="54" customFormat="1">
      <c r="A117" s="25"/>
      <c r="B117" s="55"/>
      <c r="C117" s="25"/>
      <c r="D117" s="25"/>
      <c r="E117" s="25"/>
      <c r="F117" s="25"/>
      <c r="G117" s="25"/>
      <c r="H117" s="25"/>
      <c r="I117" s="131"/>
      <c r="J117" s="25"/>
      <c r="K117" s="55"/>
      <c r="L117" s="53"/>
    </row>
    <row r="118" spans="1:12" s="54" customFormat="1">
      <c r="A118" s="25"/>
      <c r="B118" s="55"/>
      <c r="C118" s="25"/>
      <c r="D118" s="25"/>
      <c r="E118" s="25"/>
      <c r="F118" s="25"/>
      <c r="G118" s="25"/>
      <c r="H118" s="25"/>
      <c r="I118" s="131"/>
      <c r="J118" s="25"/>
      <c r="K118" s="55"/>
      <c r="L118" s="53"/>
    </row>
  </sheetData>
  <mergeCells count="33">
    <mergeCell ref="I1:K1"/>
    <mergeCell ref="A3:K3"/>
    <mergeCell ref="A4:K4"/>
    <mergeCell ref="A6:A7"/>
    <mergeCell ref="B6:B7"/>
    <mergeCell ref="K6:K7"/>
    <mergeCell ref="J6:J7"/>
    <mergeCell ref="F6:I6"/>
    <mergeCell ref="C6:C7"/>
    <mergeCell ref="E6:E7"/>
    <mergeCell ref="A31:D31"/>
    <mergeCell ref="A27:D27"/>
    <mergeCell ref="A8:D8"/>
    <mergeCell ref="A9:D9"/>
    <mergeCell ref="D6:D7"/>
    <mergeCell ref="A16:D16"/>
    <mergeCell ref="A17:D17"/>
    <mergeCell ref="A13:D13"/>
    <mergeCell ref="A28:D28"/>
    <mergeCell ref="A21:D21"/>
    <mergeCell ref="A24:D24"/>
    <mergeCell ref="A22:D22"/>
    <mergeCell ref="A25:D25"/>
    <mergeCell ref="A75:D75"/>
    <mergeCell ref="A62:D62"/>
    <mergeCell ref="G81:I81"/>
    <mergeCell ref="A32:D32"/>
    <mergeCell ref="A53:D53"/>
    <mergeCell ref="A81:D81"/>
    <mergeCell ref="A77:D77"/>
    <mergeCell ref="A71:D71"/>
    <mergeCell ref="A74:D74"/>
    <mergeCell ref="A63:D63"/>
  </mergeCells>
  <phoneticPr fontId="3" type="noConversion"/>
  <pageMargins left="0.11811023622047245" right="0.11811023622047245" top="0.19685039370078741" bottom="0.15748031496062992" header="0.31496062992125984" footer="0.31496062992125984"/>
  <pageSetup paperSize="9" scale="70" orientation="landscape" verticalDpi="0" r:id="rId1"/>
  <rowBreaks count="4" manualBreakCount="4">
    <brk id="15" max="16383" man="1"/>
    <brk id="26" max="10" man="1"/>
    <brk id="37" max="10" man="1"/>
    <brk id="7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Лист1</vt:lpstr>
      <vt:lpstr>Весь</vt:lpstr>
      <vt:lpstr>Після комісії ЄПП</vt:lpstr>
      <vt:lpstr>Весь!Заголовки_для_печати</vt:lpstr>
      <vt:lpstr>'Після комісії ЄПП'!Заголовки_для_печати</vt:lpstr>
      <vt:lpstr>Весь!Область_печати</vt:lpstr>
      <vt:lpstr>Лист1!Область_печати</vt:lpstr>
      <vt:lpstr>'Після комісії ЄПП'!Область_печати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VOINSVITLA</dc:creator>
  <cp:lastModifiedBy>VOINSVITLA</cp:lastModifiedBy>
  <cp:lastPrinted>2025-11-12T11:18:20Z</cp:lastPrinted>
  <dcterms:created xsi:type="dcterms:W3CDTF">2025-10-03T12:33:14Z</dcterms:created>
  <dcterms:modified xsi:type="dcterms:W3CDTF">2025-11-14T07:25:26Z</dcterms:modified>
</cp:coreProperties>
</file>