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30" windowWidth="12960" windowHeight="10110" tabRatio="500"/>
  </bookViews>
  <sheets>
    <sheet name="Лист1" sheetId="1" r:id="rId1"/>
  </sheets>
  <externalReferences>
    <externalReference r:id="rId2"/>
  </externalReferences>
  <definedNames>
    <definedName name="_xlnm.Print_Titles" localSheetId="0">Лист1!$7:$8</definedName>
    <definedName name="_xlnm.Print_Area" localSheetId="0">Лист1!$A$1:$D$164</definedName>
  </definedNames>
  <calcPr calcId="125725" fullCalcOnLoad="1"/>
</workbook>
</file>

<file path=xl/calcChain.xml><?xml version="1.0" encoding="utf-8"?>
<calcChain xmlns="http://schemas.openxmlformats.org/spreadsheetml/2006/main">
  <c r="C146" i="1"/>
  <c r="C12"/>
  <c r="D107"/>
  <c r="C98"/>
  <c r="D98"/>
  <c r="D96"/>
  <c r="C96"/>
  <c r="C110"/>
  <c r="C107"/>
  <c r="D85"/>
  <c r="D83"/>
  <c r="C85"/>
  <c r="C83"/>
  <c r="C55"/>
  <c r="C154"/>
  <c r="C150"/>
  <c r="D150"/>
  <c r="D46"/>
  <c r="D134"/>
  <c r="D77"/>
  <c r="C134"/>
  <c r="I162"/>
  <c r="D63"/>
  <c r="C63"/>
  <c r="C59"/>
  <c r="C35"/>
  <c r="C27"/>
  <c r="C29"/>
  <c r="C31"/>
  <c r="D154"/>
  <c r="D149"/>
  <c r="D148"/>
  <c r="D146"/>
  <c r="D145"/>
  <c r="D142"/>
  <c r="D143"/>
  <c r="D23"/>
  <c r="D20"/>
  <c r="E114"/>
  <c r="D103"/>
  <c r="C103"/>
  <c r="D31"/>
  <c r="D29"/>
  <c r="C126"/>
  <c r="C21"/>
  <c r="D21"/>
  <c r="D139"/>
  <c r="C139"/>
  <c r="D126"/>
  <c r="D129"/>
  <c r="D128"/>
  <c r="D91"/>
  <c r="D90"/>
  <c r="D89"/>
  <c r="D60"/>
  <c r="D59"/>
  <c r="C23"/>
  <c r="C20"/>
  <c r="C60"/>
  <c r="D12"/>
  <c r="D48"/>
  <c r="D18"/>
  <c r="D27"/>
  <c r="D35"/>
  <c r="D51"/>
  <c r="D53"/>
  <c r="D71"/>
  <c r="C71"/>
  <c r="C77"/>
  <c r="C79"/>
  <c r="C129"/>
  <c r="C128"/>
  <c r="C18"/>
  <c r="C46"/>
  <c r="C48"/>
  <c r="C53"/>
  <c r="C34"/>
  <c r="D79"/>
  <c r="C91"/>
  <c r="C90"/>
  <c r="C89"/>
  <c r="C118"/>
  <c r="C117"/>
  <c r="C116"/>
  <c r="D118"/>
  <c r="D117"/>
  <c r="D116"/>
  <c r="D122"/>
  <c r="C145"/>
  <c r="C142"/>
  <c r="C160"/>
  <c r="D160"/>
  <c r="C26"/>
  <c r="C11"/>
  <c r="D133"/>
  <c r="C70"/>
  <c r="D26"/>
  <c r="C149"/>
  <c r="C148"/>
  <c r="C95"/>
  <c r="C94"/>
  <c r="C58"/>
  <c r="C10"/>
  <c r="C114"/>
  <c r="E115"/>
  <c r="I115"/>
  <c r="F115"/>
  <c r="C133"/>
  <c r="C125"/>
  <c r="C162"/>
  <c r="D125"/>
  <c r="D162"/>
  <c r="D95"/>
  <c r="D94"/>
  <c r="D70"/>
  <c r="D58"/>
  <c r="D34"/>
  <c r="D11"/>
  <c r="D10"/>
  <c r="D114"/>
  <c r="J115"/>
  <c r="G115"/>
  <c r="D163"/>
  <c r="H163"/>
  <c r="J163"/>
  <c r="I163"/>
  <c r="C163"/>
</calcChain>
</file>

<file path=xl/sharedStrings.xml><?xml version="1.0" encoding="utf-8"?>
<sst xmlns="http://schemas.openxmlformats.org/spreadsheetml/2006/main" count="165" uniqueCount="151">
  <si>
    <t>Код доходів</t>
  </si>
  <si>
    <t>Доходи</t>
  </si>
  <si>
    <t>Загальний фонд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</si>
  <si>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</si>
  <si>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</si>
  <si>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</si>
  <si>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</si>
  <si>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</si>
  <si>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</si>
  <si>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</si>
  <si>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</si>
  <si>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</si>
  <si>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</si>
  <si>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</si>
  <si>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</si>
  <si>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 xml:space="preserve">Акцизний податок з ввезених на митну територіюУкраїни підакцизних товарів (продукції) 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</si>
  <si>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</si>
  <si>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</si>
  <si>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</si>
  <si>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</si>
  <si>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</si>
  <si>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</si>
  <si>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</si>
  <si>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</si>
  <si>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</si>
  <si>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</si>
  <si>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</si>
  <si>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</si>
  <si>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</si>
  <si>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</si>
  <si>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</si>
  <si>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</si>
  <si>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</si>
  <si>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справлявся до 1 січня 2015 року</t>
  </si>
  <si>
    <t>Єдиний податок</t>
  </si>
  <si>
    <t>Єдиний податок  з фізичних осіб, нарахований до 1 січня 2011 року</t>
  </si>
  <si>
    <t>Єдиний податок 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</si>
  <si>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</si>
  <si>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</si>
  <si>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</si>
  <si>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</si>
  <si>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</si>
  <si>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</si>
  <si>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 xml:space="preserve">Інші надходження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</si>
  <si>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</si>
  <si>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</si>
  <si>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</si>
  <si>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</si>
  <si>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</si>
  <si>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</si>
  <si>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</si>
  <si>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</si>
  <si>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</si>
  <si>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</si>
  <si>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</si>
  <si>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</si>
  <si>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</si>
  <si>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</si>
  <si>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</si>
  <si>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</si>
  <si>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 від реалізації безхазяйного майна, знахідок, спадкового майна, майна, одержаного територіальною громадаю в порядку спадкування чи дарування, а також валютні цінності і грошові кошти, власники яких невідомі</t>
  </si>
  <si>
    <t>Надходження коштів від Державного фонду дорогоцінних металів і дорогоцінного каміння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</si>
  <si>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</si>
  <si>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</si>
  <si>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</si>
  <si>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</si>
  <si>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Інші дотації з місцевого бюджету</t>
  </si>
  <si>
    <t xml:space="preserve"> 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</si>
  <si>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</si>
  <si>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Інші субвенції з місцевого бюджету </t>
  </si>
  <si>
    <t>Спеціальний фонд</t>
  </si>
  <si>
    <t xml:space="preserve">Податкові надходження </t>
  </si>
  <si>
    <t>Інші податки та збори</t>
  </si>
  <si>
    <t>Екологічний 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</si>
  <si>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</si>
  <si>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</si>
  <si>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Збір за забруднення навколишнього природного середовища</t>
  </si>
  <si>
    <t>Інші збори за забруднення навколишнього природного середовища до Фонду охорони навколишнього природного середовища</t>
  </si>
  <si>
    <t>Надходження від сплати збору за забруднення навколишнього природного середовища фізичними особами</t>
  </si>
  <si>
    <t xml:space="preserve">Неподаткові надходження </t>
  </si>
  <si>
    <t>Інші надходження до фондів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</si>
  <si>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</si>
  <si>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</si>
  <si>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</si>
  <si>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</si>
  <si>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надається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</si>
  <si>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</si>
  <si>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</si>
  <si>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</si>
  <si>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</si>
  <si>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</si>
  <si>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 від продажу землі і нематеріальних активів</t>
  </si>
  <si>
    <t xml:space="preserve">Кошти  від продажу землі 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</si>
  <si>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</si>
  <si>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</si>
  <si>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Рентна плата за користування надрами для видобування корисних копалин місцевого значення</t>
  </si>
  <si>
    <t xml:space="preserve"> 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</si>
  <si>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</si>
  <si>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Надходження коштів від відшкодування втрат сільськогосподарського і лісогосподарського виробництва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</si>
  <si>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</si>
  <si>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Республики Крим</t>
  </si>
  <si>
    <t xml:space="preserve"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 </t>
  </si>
  <si>
    <t>Рентна плата за користування надрами загальнодержавного значення</t>
  </si>
  <si>
    <t>Рентна плата за користування надрами для видовування інших користних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</si>
  <si>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</si>
  <si>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</si>
  <si>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Збір за провадження торгівельної діяльності (роздрібна, оптова, валютними цінностями, ресторанне господарство, із придбанням торгового патенту), що справлявся до 1 січня 2015 року</t>
  </si>
  <si>
    <t xml:space="preserve">Надходження від орендної плати за користування майновим комплексом та іншим майном, що перебуває в комунальній власності </t>
  </si>
  <si>
    <t>Кошти за шкоду, що заподіяна на земельних  ділянках державної та комунальної власності, які не надані у користування та не передані у власність, внаслідок їх самовільного зайняття,  використання не за цільовим призначенням, зняття грунтового покриву (родючого шару грунту) без спеціального дозволу; відшкодування збитків за погіршення  якості грунтовго покриву тощо та за неодержання доходів у звязку з тимчасовим невикористанням земельних ділянок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</si>
  <si>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</si>
  <si>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41040000</t>
  </si>
  <si>
    <t>Дотації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</si>
  <si>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</si>
  <si>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 xml:space="preserve">                     грн</t>
  </si>
  <si>
    <t>Акцизний податок з реалізації виробниками та /або імпортерами, у тому числі в роздрійній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</t>
  </si>
  <si>
    <t>Акцизний податок з реалізації суб'єктами господарювання 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</si>
  <si>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      Додаток 1</t>
  </si>
  <si>
    <t xml:space="preserve">      від                     </t>
  </si>
  <si>
    <t xml:space="preserve">      №  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</si>
  <si>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</si>
  <si>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</si>
  <si>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Податок на доходи фізичних осіб із доходів спеціалістів резидента Дія Сіті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</si>
  <si>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</si>
  <si>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</si>
  <si>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</si>
  <si>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</si>
  <si>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Субвенція з місцевого бюджету за рахунок залишку коштів освітньої субвенції, що утворилася на початок бюджетного періоду</t>
  </si>
  <si>
    <t>Субвенція з державного бюджету місцевим бюджетам на реалізацію проектів в рамках Програми з відновлення України</t>
  </si>
  <si>
    <t>Субвенція з державного бюджету місцевим бюджетам на реалізацію проектів (об'єктів, заходів), спрямованих на ліквідацію наслідків збройної агресії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</si>
  <si>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</si>
  <si>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</si>
  <si>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Штрафні санкції, що застосовуються відповідно до Закону України "Про державне регулювання виробництва і обігу спирту етилового, спиртових дистиляторів,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</si>
  <si>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</t>
  </si>
  <si>
    <t>Плата за скорочення термінів надання послуг у сфері державної реєстрації речових прав на нерухоме  майно та їх обтяжень і державної реєстрації відповідно до Закону України "Про державну реєстрацію юридичних осіб, фізичних осіб - підприємців та громадських формувань", а також плата  за надання інших платних послуг, пов'язаних з такою державною реєстрацією</t>
  </si>
  <si>
    <t>Надходження від орендної плати за користування єдиним майновим комплексом та іншим державним майном</t>
  </si>
  <si>
    <t xml:space="preserve">Дотації з державного бюджету місцевим бюджетам 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</si>
  <si>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</si>
  <si>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 xml:space="preserve">Субвенція з державного бюджету місцевим бюджетам на надання державної підтримки особам з особливими освітніми потребами 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</si>
  <si>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</si>
  <si>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</si>
  <si>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Уточнений план 
на
2025 рік</t>
  </si>
  <si>
    <t>Кошти, отримані від переможця процедури закупівлі / спрощеної закупівлі під час укладення договору про закупівлю як забезпечення виконання такого договору, які не підлягають поверненню учаснику</t>
  </si>
  <si>
    <t>УСЬОГО</t>
  </si>
  <si>
    <t>РАЗОМ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</si>
  <si>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</t>
  </si>
  <si>
    <t>Субвенція з місцевого бюджету на співфінансування інвестиційних проектів</t>
  </si>
  <si>
    <t xml:space="preserve">Звіт про виконання бюджету Павлоградської міської територіальної громади за І півріччя 2025 року </t>
  </si>
  <si>
    <t xml:space="preserve">Виконано за 
І півріччя
 2025 року </t>
  </si>
  <si>
    <t xml:space="preserve">      до рішення виконавчого комітету</t>
  </si>
  <si>
    <t>Начальник фінансового управління</t>
  </si>
  <si>
    <t>Раїса РОЇК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</si>
</sst>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b/>
      <u/>
      <sz val="10"/>
      <color indexed="12"/>
      <name val="Arial Cyr"/>
      <charset val="204"/>
    </font>
    <font>
      <b/>
      <i/>
      <sz val="14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4"/>
      <color indexed="9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9" fillId="0" borderId="0"/>
  </cellStyleXfs>
  <cellXfs count="12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 applyProtection="1">
      <alignment vertical="top" wrapText="1"/>
    </xf>
    <xf numFmtId="0" fontId="1" fillId="3" borderId="1" xfId="0" applyFont="1" applyFill="1" applyBorder="1" applyAlignment="1">
      <alignment vertical="top" wrapText="1" shrinkToFi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1" xfId="0" applyFont="1" applyFill="1" applyBorder="1" applyAlignment="1">
      <alignment vertical="top" wrapText="1" shrinkToFit="1"/>
    </xf>
    <xf numFmtId="0" fontId="1" fillId="0" borderId="1" xfId="0" applyNumberFormat="1" applyFont="1" applyFill="1" applyBorder="1" applyAlignment="1">
      <alignment vertical="top" wrapText="1" shrinkToFit="1"/>
    </xf>
    <xf numFmtId="0" fontId="1" fillId="3" borderId="1" xfId="0" applyFont="1" applyFill="1" applyBorder="1" applyAlignment="1"/>
    <xf numFmtId="0" fontId="1" fillId="0" borderId="1" xfId="0" applyNumberFormat="1" applyFont="1" applyFill="1" applyBorder="1" applyAlignment="1" applyProtection="1">
      <alignment vertical="top" wrapText="1"/>
    </xf>
    <xf numFmtId="0" fontId="1" fillId="3" borderId="1" xfId="0" applyFont="1" applyFill="1" applyBorder="1" applyAlignment="1">
      <alignment horizontal="left" vertical="top" wrapText="1" shrinkToFi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3" fillId="2" borderId="0" xfId="0" applyFont="1" applyFill="1" applyAlignment="1">
      <alignment horizontal="center" wrapText="1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4" fillId="2" borderId="0" xfId="0" applyFont="1" applyFill="1"/>
    <xf numFmtId="0" fontId="5" fillId="2" borderId="0" xfId="0" applyNumberFormat="1" applyFont="1" applyFill="1" applyBorder="1" applyAlignment="1" applyProtection="1">
      <alignment vertical="top" wrapText="1"/>
    </xf>
    <xf numFmtId="0" fontId="3" fillId="2" borderId="0" xfId="0" applyFont="1" applyFill="1" applyBorder="1"/>
    <xf numFmtId="0" fontId="3" fillId="2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7" fillId="2" borderId="0" xfId="0" applyNumberFormat="1" applyFont="1" applyFill="1" applyBorder="1" applyAlignment="1" applyProtection="1">
      <alignment vertical="top" wrapText="1"/>
    </xf>
    <xf numFmtId="0" fontId="0" fillId="2" borderId="0" xfId="0" applyFont="1" applyFill="1" applyBorder="1"/>
    <xf numFmtId="0" fontId="0" fillId="2" borderId="0" xfId="0" applyFont="1" applyFill="1"/>
    <xf numFmtId="0" fontId="9" fillId="2" borderId="0" xfId="0" applyFont="1" applyFill="1"/>
    <xf numFmtId="3" fontId="11" fillId="2" borderId="0" xfId="1" applyNumberFormat="1" applyFont="1" applyFill="1" applyBorder="1" applyAlignment="1" applyProtection="1"/>
    <xf numFmtId="4" fontId="3" fillId="2" borderId="0" xfId="0" applyNumberFormat="1" applyFont="1" applyFill="1"/>
    <xf numFmtId="4" fontId="0" fillId="2" borderId="0" xfId="0" applyNumberFormat="1" applyFill="1"/>
    <xf numFmtId="0" fontId="15" fillId="2" borderId="0" xfId="0" applyFont="1" applyFill="1" applyAlignment="1">
      <alignment horizontal="left" vertical="center"/>
    </xf>
    <xf numFmtId="0" fontId="1" fillId="3" borderId="1" xfId="0" applyNumberFormat="1" applyFont="1" applyFill="1" applyBorder="1" applyAlignment="1" applyProtection="1">
      <alignment vertical="top" wrapText="1" shrinkToFit="1"/>
    </xf>
    <xf numFmtId="4" fontId="1" fillId="0" borderId="1" xfId="0" applyNumberFormat="1" applyFont="1" applyBorder="1" applyAlignment="1">
      <alignment vertical="center" wrapText="1" shrinkToFit="1"/>
    </xf>
    <xf numFmtId="0" fontId="1" fillId="3" borderId="1" xfId="0" applyNumberFormat="1" applyFont="1" applyFill="1" applyBorder="1" applyAlignment="1">
      <alignment vertical="top" wrapText="1" shrinkToFi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left" vertical="top" wrapText="1"/>
    </xf>
    <xf numFmtId="4" fontId="15" fillId="2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alignment vertical="top" wrapText="1" shrinkToFi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3" fontId="1" fillId="3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/>
    <xf numFmtId="0" fontId="1" fillId="2" borderId="0" xfId="0" applyFont="1" applyFill="1"/>
    <xf numFmtId="2" fontId="0" fillId="3" borderId="0" xfId="0" applyNumberFormat="1" applyFill="1"/>
    <xf numFmtId="2" fontId="0" fillId="2" borderId="0" xfId="0" applyNumberFormat="1" applyFill="1"/>
    <xf numFmtId="4" fontId="12" fillId="2" borderId="0" xfId="0" applyNumberFormat="1" applyFont="1" applyFill="1" applyBorder="1" applyAlignment="1">
      <alignment vertical="top"/>
    </xf>
    <xf numFmtId="3" fontId="0" fillId="2" borderId="0" xfId="0" applyNumberFormat="1" applyFill="1"/>
    <xf numFmtId="0" fontId="18" fillId="0" borderId="0" xfId="0" applyFont="1" applyAlignment="1">
      <alignment horizontal="left" vertical="center"/>
    </xf>
    <xf numFmtId="0" fontId="2" fillId="3" borderId="1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2" fontId="1" fillId="4" borderId="0" xfId="0" applyNumberFormat="1" applyFont="1" applyFill="1" applyAlignment="1">
      <alignment vertical="center"/>
    </xf>
    <xf numFmtId="2" fontId="1" fillId="4" borderId="0" xfId="0" applyNumberFormat="1" applyFont="1" applyFill="1" applyAlignment="1">
      <alignment horizontal="left" vertical="center"/>
    </xf>
    <xf numFmtId="2" fontId="2" fillId="4" borderId="0" xfId="0" applyNumberFormat="1" applyFont="1" applyFill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4" fontId="20" fillId="5" borderId="1" xfId="2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2" fontId="18" fillId="3" borderId="3" xfId="0" applyNumberFormat="1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center" vertical="top"/>
    </xf>
    <xf numFmtId="0" fontId="17" fillId="3" borderId="5" xfId="0" applyFont="1" applyFill="1" applyBorder="1" applyAlignment="1">
      <alignment horizontal="center" vertical="top"/>
    </xf>
    <xf numFmtId="0" fontId="17" fillId="3" borderId="6" xfId="0" applyFont="1" applyFill="1" applyBorder="1" applyAlignment="1">
      <alignment horizontal="center" vertical="top"/>
    </xf>
    <xf numFmtId="2" fontId="1" fillId="4" borderId="0" xfId="0" applyNumberFormat="1" applyFont="1" applyFill="1" applyAlignment="1">
      <alignment horizontal="left" vertical="center"/>
    </xf>
    <xf numFmtId="0" fontId="14" fillId="0" borderId="0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top" wrapText="1" shrinkToFit="1"/>
    </xf>
    <xf numFmtId="0" fontId="17" fillId="0" borderId="5" xfId="0" applyFont="1" applyBorder="1" applyAlignment="1">
      <alignment horizontal="center" vertical="top" wrapText="1" shrinkToFit="1"/>
    </xf>
    <xf numFmtId="0" fontId="17" fillId="0" borderId="6" xfId="0" applyFont="1" applyBorder="1" applyAlignment="1">
      <alignment horizontal="center" vertical="top" wrapText="1" shrinkToFit="1"/>
    </xf>
  </cellXfs>
  <cellStyles count="3">
    <cellStyle name="Гиперссылка" xfId="1" builtinId="8"/>
    <cellStyle name="Обычный" xfId="0" builtinId="0"/>
    <cellStyle name="Обычный 2" xfId="2"/>
  </cellStyles>
  <dxfs count="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darchuk\d\&#1052;&#1086;&#1080;%20&#1076;&#1086;&#1082;&#1091;&#1084;&#1077;&#1085;&#1090;&#1099;\&#1041;&#1070;&#1044;&#1046;&#1045;&#1058;%202024\&#1059;&#1058;&#1054;&#1063;%209%20&#1074;&#1080;&#1082;%2026.06.2024\&#1044;&#1086;&#1076;&#1072;&#1090;&#1086;&#1082;%201-9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.1"/>
    </sheetNames>
    <sheetDataSet>
      <sheetData sheetId="0">
        <row r="143">
          <cell r="E143">
            <v>166779589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7"/>
  <sheetViews>
    <sheetView tabSelected="1" view="pageBreakPreview" topLeftCell="A125" zoomScale="62" zoomScaleNormal="63" zoomScaleSheetLayoutView="62" workbookViewId="0">
      <selection activeCell="A134" sqref="A134:IV141"/>
    </sheetView>
  </sheetViews>
  <sheetFormatPr defaultColWidth="9" defaultRowHeight="18.75"/>
  <cols>
    <col min="1" max="1" width="13.140625" style="1" customWidth="1"/>
    <col min="2" max="2" width="114.7109375" style="1" customWidth="1"/>
    <col min="3" max="3" width="23.85546875" style="114" customWidth="1"/>
    <col min="4" max="4" width="22.7109375" style="82" customWidth="1"/>
    <col min="5" max="5" width="18.28515625" style="35" hidden="1" customWidth="1"/>
    <col min="6" max="7" width="18.140625" style="35" hidden="1" customWidth="1"/>
    <col min="8" max="8" width="15.7109375" style="35" hidden="1" customWidth="1"/>
    <col min="9" max="9" width="26.28515625" style="35" hidden="1" customWidth="1"/>
    <col min="10" max="10" width="16.85546875" hidden="1" customWidth="1"/>
    <col min="11" max="11" width="0" hidden="1" customWidth="1"/>
  </cols>
  <sheetData>
    <row r="1" spans="1:9" ht="14.45" customHeight="1">
      <c r="A1" s="3"/>
      <c r="B1" s="9"/>
      <c r="C1" s="94" t="s">
        <v>116</v>
      </c>
      <c r="D1" s="77"/>
      <c r="E1" s="34"/>
      <c r="F1" s="34"/>
      <c r="G1" s="34"/>
    </row>
    <row r="2" spans="1:9" ht="16.899999999999999" customHeight="1">
      <c r="A2" s="3"/>
      <c r="B2" s="9"/>
      <c r="C2" s="122" t="s">
        <v>148</v>
      </c>
      <c r="D2" s="122"/>
      <c r="E2" s="34"/>
      <c r="F2" s="34"/>
      <c r="G2" s="34"/>
    </row>
    <row r="3" spans="1:9" ht="22.15" customHeight="1">
      <c r="A3" s="3"/>
      <c r="B3" s="9"/>
      <c r="C3" s="95" t="s">
        <v>117</v>
      </c>
      <c r="D3" s="77"/>
      <c r="E3" s="34"/>
      <c r="F3" s="34"/>
      <c r="G3" s="34"/>
    </row>
    <row r="4" spans="1:9" ht="22.15" customHeight="1">
      <c r="A4" s="3"/>
      <c r="B4" s="9"/>
      <c r="C4" s="95" t="s">
        <v>118</v>
      </c>
      <c r="D4" s="77"/>
      <c r="E4" s="34"/>
      <c r="F4" s="34"/>
      <c r="G4" s="34"/>
    </row>
    <row r="5" spans="1:9" ht="24.6" customHeight="1">
      <c r="A5" s="123" t="s">
        <v>146</v>
      </c>
      <c r="B5" s="123"/>
      <c r="C5" s="123"/>
      <c r="D5" s="123"/>
      <c r="E5" s="34"/>
      <c r="F5" s="34"/>
      <c r="G5" s="34"/>
    </row>
    <row r="6" spans="1:9" ht="19.5" customHeight="1">
      <c r="A6" s="2"/>
      <c r="B6" s="2"/>
      <c r="C6" s="96"/>
      <c r="D6" s="78" t="s">
        <v>113</v>
      </c>
      <c r="E6" s="36"/>
      <c r="F6" s="36"/>
      <c r="G6" s="36"/>
    </row>
    <row r="7" spans="1:9" ht="62.45" customHeight="1">
      <c r="A7" s="13" t="s">
        <v>0</v>
      </c>
      <c r="B7" s="14" t="s">
        <v>1</v>
      </c>
      <c r="C7" s="97" t="s">
        <v>140</v>
      </c>
      <c r="D7" s="79" t="s">
        <v>147</v>
      </c>
      <c r="E7" s="37"/>
    </row>
    <row r="8" spans="1:9" ht="26.25" customHeight="1">
      <c r="A8" s="57">
        <v>1</v>
      </c>
      <c r="B8" s="58">
        <v>2</v>
      </c>
      <c r="C8" s="98">
        <v>3</v>
      </c>
      <c r="D8" s="80">
        <v>4</v>
      </c>
      <c r="E8" s="37"/>
    </row>
    <row r="9" spans="1:9" ht="33" customHeight="1">
      <c r="A9" s="124" t="s">
        <v>2</v>
      </c>
      <c r="B9" s="125"/>
      <c r="C9" s="125"/>
      <c r="D9" s="126"/>
      <c r="E9" s="37"/>
    </row>
    <row r="10" spans="1:9" ht="19.5" customHeight="1">
      <c r="A10" s="18">
        <v>10000000</v>
      </c>
      <c r="B10" s="29" t="s">
        <v>3</v>
      </c>
      <c r="C10" s="99">
        <f>C11+C26+C34+C20</f>
        <v>1125096400</v>
      </c>
      <c r="D10" s="71">
        <f>D11+D26+D34+D20</f>
        <v>649256211.21000004</v>
      </c>
      <c r="E10" s="37"/>
    </row>
    <row r="11" spans="1:9" s="4" customFormat="1" ht="22.5" customHeight="1">
      <c r="A11" s="18">
        <v>11000000</v>
      </c>
      <c r="B11" s="21" t="s">
        <v>4</v>
      </c>
      <c r="C11" s="99">
        <f>C12+C18</f>
        <v>682066300</v>
      </c>
      <c r="D11" s="71">
        <f>D12+D18</f>
        <v>412403060.37</v>
      </c>
      <c r="E11" s="38"/>
      <c r="F11" s="39"/>
      <c r="G11" s="39"/>
      <c r="H11" s="39"/>
      <c r="I11" s="39"/>
    </row>
    <row r="12" spans="1:9" ht="23.45" customHeight="1">
      <c r="A12" s="18">
        <v>11010000</v>
      </c>
      <c r="B12" s="21" t="s">
        <v>5</v>
      </c>
      <c r="C12" s="99">
        <f>SUM(C13:C17)</f>
        <v>681481300</v>
      </c>
      <c r="D12" s="71">
        <f>SUM(D13:D17)</f>
        <v>410191789.88</v>
      </c>
      <c r="E12" s="37"/>
    </row>
    <row r="13" spans="1:9" ht="37.9" customHeight="1">
      <c r="A13" s="18">
        <v>11010100</v>
      </c>
      <c r="B13" s="21" t="s">
        <v>6</v>
      </c>
      <c r="C13" s="115">
        <v>654001300</v>
      </c>
      <c r="D13" s="73">
        <v>391432373.68000001</v>
      </c>
      <c r="E13" s="37"/>
    </row>
    <row r="14" spans="1:9" ht="39" customHeight="1">
      <c r="A14" s="18">
        <v>11010400</v>
      </c>
      <c r="B14" s="21" t="s">
        <v>7</v>
      </c>
      <c r="C14" s="115">
        <v>18000000</v>
      </c>
      <c r="D14" s="73">
        <v>12032226.439999999</v>
      </c>
      <c r="E14" s="37"/>
    </row>
    <row r="15" spans="1:9" ht="36" customHeight="1">
      <c r="A15" s="18">
        <v>11010500</v>
      </c>
      <c r="B15" s="21" t="s">
        <v>8</v>
      </c>
      <c r="C15" s="115">
        <v>9000000</v>
      </c>
      <c r="D15" s="73">
        <v>6452172.2999999998</v>
      </c>
      <c r="E15" s="37"/>
    </row>
    <row r="16" spans="1:9" ht="22.9" customHeight="1">
      <c r="A16" s="18">
        <v>11011200</v>
      </c>
      <c r="B16" s="21" t="s">
        <v>121</v>
      </c>
      <c r="C16" s="115">
        <v>480000</v>
      </c>
      <c r="D16" s="73">
        <v>275017.46000000002</v>
      </c>
      <c r="E16" s="37"/>
    </row>
    <row r="17" spans="1:9" hidden="1">
      <c r="A17" s="18"/>
      <c r="B17" s="21"/>
      <c r="C17" s="99"/>
      <c r="D17" s="71"/>
      <c r="E17" s="37"/>
    </row>
    <row r="18" spans="1:9" ht="24" customHeight="1">
      <c r="A18" s="18">
        <v>11020000</v>
      </c>
      <c r="B18" s="21" t="s">
        <v>9</v>
      </c>
      <c r="C18" s="99">
        <f>C19+C22</f>
        <v>585000</v>
      </c>
      <c r="D18" s="71">
        <f>D19</f>
        <v>2211270.4900000002</v>
      </c>
      <c r="E18" s="37"/>
      <c r="H18" s="40"/>
    </row>
    <row r="19" spans="1:9" ht="25.5" customHeight="1">
      <c r="A19" s="18">
        <v>11020200</v>
      </c>
      <c r="B19" s="21" t="s">
        <v>10</v>
      </c>
      <c r="C19" s="100">
        <v>585000</v>
      </c>
      <c r="D19" s="73">
        <v>2211270.4900000002</v>
      </c>
      <c r="E19" s="37"/>
    </row>
    <row r="20" spans="1:9" s="5" customFormat="1" ht="24" customHeight="1">
      <c r="A20" s="18">
        <v>13000000</v>
      </c>
      <c r="B20" s="21" t="s">
        <v>11</v>
      </c>
      <c r="C20" s="99">
        <f>C21+C23</f>
        <v>10500</v>
      </c>
      <c r="D20" s="71">
        <f>D21+D23</f>
        <v>5892.86</v>
      </c>
      <c r="E20" s="41"/>
      <c r="F20" s="42"/>
      <c r="G20" s="42"/>
      <c r="H20" s="42"/>
      <c r="I20" s="42"/>
    </row>
    <row r="21" spans="1:9" s="5" customFormat="1" ht="18.75" hidden="1" customHeight="1">
      <c r="A21" s="18">
        <v>13010000</v>
      </c>
      <c r="B21" s="21" t="s">
        <v>119</v>
      </c>
      <c r="C21" s="101">
        <f>C22</f>
        <v>0</v>
      </c>
      <c r="D21" s="71">
        <f>D22</f>
        <v>0</v>
      </c>
      <c r="E21" s="41"/>
      <c r="F21" s="42"/>
      <c r="G21" s="42"/>
      <c r="H21" s="42"/>
      <c r="I21" s="42"/>
    </row>
    <row r="22" spans="1:9" ht="56.25" hidden="1">
      <c r="A22" s="18">
        <v>13010200</v>
      </c>
      <c r="B22" s="21" t="s">
        <v>120</v>
      </c>
      <c r="C22" s="99"/>
      <c r="D22" s="71"/>
      <c r="E22" s="37"/>
    </row>
    <row r="23" spans="1:9" s="5" customFormat="1" ht="24.75" customHeight="1">
      <c r="A23" s="18">
        <v>13030000</v>
      </c>
      <c r="B23" s="21" t="s">
        <v>102</v>
      </c>
      <c r="C23" s="99">
        <f>C24</f>
        <v>10500</v>
      </c>
      <c r="D23" s="71">
        <f>D24</f>
        <v>5892.86</v>
      </c>
      <c r="E23" s="41"/>
      <c r="F23" s="42"/>
      <c r="G23" s="42"/>
      <c r="H23" s="42"/>
      <c r="I23" s="42"/>
    </row>
    <row r="24" spans="1:9" ht="42" customHeight="1">
      <c r="A24" s="18">
        <v>13030100</v>
      </c>
      <c r="B24" s="21" t="s">
        <v>103</v>
      </c>
      <c r="C24" s="100">
        <v>10500</v>
      </c>
      <c r="D24" s="72">
        <v>5892.86</v>
      </c>
      <c r="E24" s="37"/>
    </row>
    <row r="25" spans="1:9" ht="42" hidden="1" customHeight="1">
      <c r="A25" s="18">
        <v>13030200</v>
      </c>
      <c r="B25" s="21" t="s">
        <v>95</v>
      </c>
      <c r="C25" s="99"/>
      <c r="D25" s="71"/>
      <c r="E25" s="37"/>
    </row>
    <row r="26" spans="1:9" s="6" customFormat="1" ht="19.899999999999999" customHeight="1">
      <c r="A26" s="18">
        <v>14000000</v>
      </c>
      <c r="B26" s="21" t="s">
        <v>12</v>
      </c>
      <c r="C26" s="99">
        <f>C27+C29+C31</f>
        <v>140478700</v>
      </c>
      <c r="D26" s="71">
        <f>D27+D29+D31</f>
        <v>73620700.689999998</v>
      </c>
      <c r="E26" s="43"/>
      <c r="F26" s="44"/>
      <c r="G26" s="44"/>
      <c r="H26" s="45"/>
      <c r="I26" s="45"/>
    </row>
    <row r="27" spans="1:9" s="6" customFormat="1" ht="20.25" customHeight="1">
      <c r="A27" s="20">
        <v>14020000</v>
      </c>
      <c r="B27" s="21" t="s">
        <v>13</v>
      </c>
      <c r="C27" s="99">
        <f>C28</f>
        <v>6830800</v>
      </c>
      <c r="D27" s="71">
        <f>D28</f>
        <v>4035726.83</v>
      </c>
      <c r="E27" s="43"/>
      <c r="F27" s="44"/>
      <c r="G27" s="44"/>
      <c r="H27" s="40"/>
      <c r="I27" s="40"/>
    </row>
    <row r="28" spans="1:9" s="6" customFormat="1" ht="21" customHeight="1">
      <c r="A28" s="20">
        <v>14021900</v>
      </c>
      <c r="B28" s="21" t="s">
        <v>14</v>
      </c>
      <c r="C28" s="100">
        <v>6830800</v>
      </c>
      <c r="D28" s="72">
        <v>4035726.83</v>
      </c>
      <c r="E28" s="43"/>
      <c r="F28" s="44"/>
      <c r="G28" s="44"/>
      <c r="H28" s="44"/>
      <c r="I28" s="44"/>
    </row>
    <row r="29" spans="1:9" s="6" customFormat="1" ht="23.45" customHeight="1">
      <c r="A29" s="20">
        <v>14030000</v>
      </c>
      <c r="B29" s="53" t="s">
        <v>15</v>
      </c>
      <c r="C29" s="99">
        <f>C30</f>
        <v>43063400</v>
      </c>
      <c r="D29" s="71">
        <f>D30</f>
        <v>20490483.5</v>
      </c>
      <c r="E29" s="43"/>
      <c r="F29" s="44"/>
      <c r="G29" s="44"/>
      <c r="H29" s="44"/>
      <c r="I29" s="44"/>
    </row>
    <row r="30" spans="1:9" s="6" customFormat="1" ht="18" customHeight="1">
      <c r="A30" s="20">
        <v>14031900</v>
      </c>
      <c r="B30" s="53" t="s">
        <v>14</v>
      </c>
      <c r="C30" s="100">
        <v>43063400</v>
      </c>
      <c r="D30" s="72">
        <v>20490483.5</v>
      </c>
      <c r="E30" s="43"/>
      <c r="F30" s="44"/>
      <c r="G30" s="44"/>
      <c r="H30" s="44"/>
      <c r="I30" s="44"/>
    </row>
    <row r="31" spans="1:9" ht="18.600000000000001" customHeight="1">
      <c r="A31" s="18">
        <v>14040000</v>
      </c>
      <c r="B31" s="21" t="s">
        <v>16</v>
      </c>
      <c r="C31" s="102">
        <f>C32+C33</f>
        <v>90584500</v>
      </c>
      <c r="D31" s="73">
        <f>D32+D33</f>
        <v>49094490.359999999</v>
      </c>
      <c r="E31" s="37"/>
    </row>
    <row r="32" spans="1:9" ht="85.5" customHeight="1">
      <c r="A32" s="18">
        <v>14040100</v>
      </c>
      <c r="B32" s="21" t="s">
        <v>114</v>
      </c>
      <c r="C32" s="100">
        <v>45529000</v>
      </c>
      <c r="D32" s="73">
        <v>27355088.629999999</v>
      </c>
      <c r="E32" s="37"/>
    </row>
    <row r="33" spans="1:9" ht="62.25" customHeight="1">
      <c r="A33" s="18">
        <v>14040200</v>
      </c>
      <c r="B33" s="21" t="s">
        <v>115</v>
      </c>
      <c r="C33" s="100">
        <v>45055500</v>
      </c>
      <c r="D33" s="73">
        <v>21739401.73</v>
      </c>
      <c r="E33" s="37"/>
    </row>
    <row r="34" spans="1:9" s="6" customFormat="1" ht="21.6" customHeight="1">
      <c r="A34" s="18">
        <v>18000000</v>
      </c>
      <c r="B34" s="21" t="s">
        <v>104</v>
      </c>
      <c r="C34" s="99">
        <f>C35+C46+C48+C51+C53</f>
        <v>302540900</v>
      </c>
      <c r="D34" s="71">
        <f>D35+D46+D48+D51+D53</f>
        <v>163226557.28999999</v>
      </c>
      <c r="E34" s="43"/>
      <c r="F34" s="44"/>
      <c r="G34" s="44"/>
      <c r="H34" s="44"/>
      <c r="I34" s="44"/>
    </row>
    <row r="35" spans="1:9" s="5" customFormat="1" ht="22.5" customHeight="1">
      <c r="A35" s="18">
        <v>18010000</v>
      </c>
      <c r="B35" s="21" t="s">
        <v>17</v>
      </c>
      <c r="C35" s="99">
        <f>SUM(C36:C45)</f>
        <v>155782000</v>
      </c>
      <c r="D35" s="71">
        <f>SUM(D36:D45)</f>
        <v>86477235.769999996</v>
      </c>
      <c r="E35" s="41"/>
      <c r="F35" s="42"/>
      <c r="G35" s="42"/>
      <c r="H35" s="42"/>
      <c r="I35" s="42"/>
    </row>
    <row r="36" spans="1:9" ht="39" customHeight="1">
      <c r="A36" s="20">
        <v>18010100</v>
      </c>
      <c r="B36" s="21" t="s">
        <v>18</v>
      </c>
      <c r="C36" s="103">
        <v>157800</v>
      </c>
      <c r="D36" s="73">
        <v>76950.27</v>
      </c>
      <c r="E36" s="37"/>
    </row>
    <row r="37" spans="1:9" ht="43.5" customHeight="1">
      <c r="A37" s="20">
        <v>18010200</v>
      </c>
      <c r="B37" s="21" t="s">
        <v>19</v>
      </c>
      <c r="C37" s="103">
        <v>3709000</v>
      </c>
      <c r="D37" s="73">
        <v>2413737.86</v>
      </c>
      <c r="E37" s="37"/>
    </row>
    <row r="38" spans="1:9" ht="37.9" customHeight="1">
      <c r="A38" s="20">
        <v>18010300</v>
      </c>
      <c r="B38" s="21" t="s">
        <v>20</v>
      </c>
      <c r="C38" s="103">
        <v>5192000</v>
      </c>
      <c r="D38" s="73">
        <v>4280175.0999999996</v>
      </c>
      <c r="E38" s="37"/>
    </row>
    <row r="39" spans="1:9" ht="41.45" customHeight="1">
      <c r="A39" s="20">
        <v>18010400</v>
      </c>
      <c r="B39" s="21" t="s">
        <v>21</v>
      </c>
      <c r="C39" s="103">
        <v>15550000</v>
      </c>
      <c r="D39" s="73">
        <v>6048219.9699999997</v>
      </c>
      <c r="E39" s="37"/>
    </row>
    <row r="40" spans="1:9" ht="21" customHeight="1">
      <c r="A40" s="18">
        <v>18010500</v>
      </c>
      <c r="B40" s="21" t="s">
        <v>22</v>
      </c>
      <c r="C40" s="103">
        <v>47474000</v>
      </c>
      <c r="D40" s="73">
        <v>29814008.43</v>
      </c>
      <c r="E40" s="37"/>
    </row>
    <row r="41" spans="1:9" ht="21" customHeight="1">
      <c r="A41" s="18">
        <v>18010600</v>
      </c>
      <c r="B41" s="21" t="s">
        <v>23</v>
      </c>
      <c r="C41" s="103">
        <v>66146200</v>
      </c>
      <c r="D41" s="73">
        <v>36106904.670000002</v>
      </c>
      <c r="E41" s="37"/>
    </row>
    <row r="42" spans="1:9" ht="21" customHeight="1">
      <c r="A42" s="18">
        <v>18010700</v>
      </c>
      <c r="B42" s="21" t="s">
        <v>24</v>
      </c>
      <c r="C42" s="104">
        <v>1026000</v>
      </c>
      <c r="D42" s="73">
        <v>465136.52</v>
      </c>
      <c r="E42" s="37"/>
    </row>
    <row r="43" spans="1:9" ht="21" customHeight="1">
      <c r="A43" s="18">
        <v>18010900</v>
      </c>
      <c r="B43" s="21" t="s">
        <v>25</v>
      </c>
      <c r="C43" s="103">
        <v>16302000</v>
      </c>
      <c r="D43" s="73">
        <v>7165432.9500000002</v>
      </c>
      <c r="E43" s="37"/>
    </row>
    <row r="44" spans="1:9" s="1" customFormat="1" ht="19.899999999999999" customHeight="1">
      <c r="A44" s="18">
        <v>18011000</v>
      </c>
      <c r="B44" s="21" t="s">
        <v>26</v>
      </c>
      <c r="C44" s="103">
        <v>150000</v>
      </c>
      <c r="D44" s="73">
        <v>40003.33</v>
      </c>
      <c r="E44" s="46"/>
      <c r="F44" s="47"/>
      <c r="G44" s="47"/>
      <c r="H44" s="47"/>
      <c r="I44" s="47"/>
    </row>
    <row r="45" spans="1:9" ht="22.15" customHeight="1">
      <c r="A45" s="18">
        <v>18011100</v>
      </c>
      <c r="B45" s="21" t="s">
        <v>27</v>
      </c>
      <c r="C45" s="103">
        <v>75000</v>
      </c>
      <c r="D45" s="73">
        <v>66666.67</v>
      </c>
      <c r="E45" s="37"/>
    </row>
    <row r="46" spans="1:9" ht="21.6" customHeight="1">
      <c r="A46" s="18">
        <v>18020000</v>
      </c>
      <c r="B46" s="21" t="s">
        <v>28</v>
      </c>
      <c r="C46" s="99">
        <f>C47</f>
        <v>274200</v>
      </c>
      <c r="D46" s="71">
        <f>D47</f>
        <v>134125.65</v>
      </c>
      <c r="E46" s="37"/>
    </row>
    <row r="47" spans="1:9" ht="21" customHeight="1">
      <c r="A47" s="18">
        <v>18020100</v>
      </c>
      <c r="B47" s="21" t="s">
        <v>29</v>
      </c>
      <c r="C47" s="103">
        <v>274200</v>
      </c>
      <c r="D47" s="73">
        <v>134125.65</v>
      </c>
      <c r="E47" s="37"/>
    </row>
    <row r="48" spans="1:9" ht="22.9" customHeight="1">
      <c r="A48" s="18">
        <v>18030000</v>
      </c>
      <c r="B48" s="21" t="s">
        <v>30</v>
      </c>
      <c r="C48" s="99">
        <f>C49+C50</f>
        <v>550000</v>
      </c>
      <c r="D48" s="71">
        <f>D49+D50</f>
        <v>302647.77</v>
      </c>
      <c r="E48" s="37"/>
    </row>
    <row r="49" spans="1:9" ht="21" customHeight="1">
      <c r="A49" s="18">
        <v>18030100</v>
      </c>
      <c r="B49" s="21" t="s">
        <v>31</v>
      </c>
      <c r="C49" s="104">
        <v>442200</v>
      </c>
      <c r="D49" s="73">
        <v>223410.97</v>
      </c>
      <c r="E49" s="37"/>
    </row>
    <row r="50" spans="1:9" ht="21" customHeight="1">
      <c r="A50" s="18">
        <v>18030200</v>
      </c>
      <c r="B50" s="21" t="s">
        <v>32</v>
      </c>
      <c r="C50" s="104">
        <v>107800</v>
      </c>
      <c r="D50" s="73">
        <v>79236.800000000003</v>
      </c>
      <c r="E50" s="37"/>
    </row>
    <row r="51" spans="1:9" ht="37.9" hidden="1" customHeight="1">
      <c r="A51" s="18">
        <v>18040000</v>
      </c>
      <c r="B51" s="21" t="s">
        <v>33</v>
      </c>
      <c r="C51" s="99"/>
      <c r="D51" s="71">
        <f>SUM(D52:D52)</f>
        <v>0</v>
      </c>
      <c r="E51" s="37"/>
    </row>
    <row r="52" spans="1:9" ht="54.75" hidden="1" customHeight="1">
      <c r="A52" s="18">
        <v>18041900</v>
      </c>
      <c r="B52" s="25" t="s">
        <v>106</v>
      </c>
      <c r="C52" s="99"/>
      <c r="D52" s="71"/>
      <c r="E52" s="37"/>
    </row>
    <row r="53" spans="1:9" ht="21.75" customHeight="1">
      <c r="A53" s="18">
        <v>18050000</v>
      </c>
      <c r="B53" s="21" t="s">
        <v>34</v>
      </c>
      <c r="C53" s="99">
        <f>SUM(C54:C57)</f>
        <v>145934700</v>
      </c>
      <c r="D53" s="71">
        <f>SUM(D54:D57)</f>
        <v>76312548.099999994</v>
      </c>
      <c r="E53" s="37"/>
    </row>
    <row r="54" spans="1:9" hidden="1">
      <c r="A54" s="18">
        <v>18050200</v>
      </c>
      <c r="B54" s="21" t="s">
        <v>35</v>
      </c>
      <c r="C54" s="99"/>
      <c r="D54" s="71"/>
      <c r="E54" s="37"/>
    </row>
    <row r="55" spans="1:9">
      <c r="A55" s="18">
        <v>18050300</v>
      </c>
      <c r="B55" s="21" t="s">
        <v>36</v>
      </c>
      <c r="C55" s="104">
        <f>21300000+600000</f>
        <v>21900000</v>
      </c>
      <c r="D55" s="73">
        <v>11429919.119999999</v>
      </c>
      <c r="E55" s="37"/>
    </row>
    <row r="56" spans="1:9" ht="22.5" customHeight="1">
      <c r="A56" s="18">
        <v>18050400</v>
      </c>
      <c r="B56" s="21" t="s">
        <v>37</v>
      </c>
      <c r="C56" s="104">
        <v>123824700</v>
      </c>
      <c r="D56" s="73">
        <v>64644994.93</v>
      </c>
      <c r="E56" s="37"/>
    </row>
    <row r="57" spans="1:9" ht="40.9" customHeight="1">
      <c r="A57" s="18">
        <v>18050500</v>
      </c>
      <c r="B57" s="23" t="s">
        <v>38</v>
      </c>
      <c r="C57" s="104">
        <v>210000</v>
      </c>
      <c r="D57" s="73">
        <v>237634.05</v>
      </c>
      <c r="E57" s="37"/>
    </row>
    <row r="58" spans="1:9" s="6" customFormat="1" ht="21" customHeight="1">
      <c r="A58" s="18">
        <v>20000000</v>
      </c>
      <c r="B58" s="29" t="s">
        <v>39</v>
      </c>
      <c r="C58" s="99">
        <f>C59+C70+C83</f>
        <v>21336600</v>
      </c>
      <c r="D58" s="71">
        <f>D59+D70+D83</f>
        <v>14060242.879999999</v>
      </c>
      <c r="E58" s="44"/>
      <c r="F58" s="44"/>
      <c r="G58" s="44"/>
      <c r="H58" s="44"/>
      <c r="I58" s="44"/>
    </row>
    <row r="59" spans="1:9" ht="21" customHeight="1">
      <c r="A59" s="18">
        <v>21000000</v>
      </c>
      <c r="B59" s="21" t="s">
        <v>40</v>
      </c>
      <c r="C59" s="99">
        <f>C60+C63+C62</f>
        <v>1971400</v>
      </c>
      <c r="D59" s="71">
        <f>D60+D63+D62</f>
        <v>3799004.4000000004</v>
      </c>
    </row>
    <row r="60" spans="1:9" ht="64.900000000000006" customHeight="1">
      <c r="A60" s="18">
        <v>21010000</v>
      </c>
      <c r="B60" s="55" t="s">
        <v>105</v>
      </c>
      <c r="C60" s="99">
        <f>C61</f>
        <v>310000</v>
      </c>
      <c r="D60" s="68">
        <f>D61</f>
        <v>1476147</v>
      </c>
    </row>
    <row r="61" spans="1:9" ht="41.45" customHeight="1">
      <c r="A61" s="18">
        <v>21010300</v>
      </c>
      <c r="B61" s="21" t="s">
        <v>41</v>
      </c>
      <c r="C61" s="100">
        <v>310000</v>
      </c>
      <c r="D61" s="70">
        <v>1476147</v>
      </c>
      <c r="E61" s="37"/>
    </row>
    <row r="62" spans="1:9" s="5" customFormat="1" hidden="1">
      <c r="A62" s="18">
        <v>21050000</v>
      </c>
      <c r="B62" s="21" t="s">
        <v>42</v>
      </c>
      <c r="C62" s="99"/>
      <c r="D62" s="71"/>
      <c r="E62" s="42"/>
      <c r="F62" s="42"/>
      <c r="G62" s="42"/>
      <c r="H62" s="42"/>
      <c r="I62" s="42"/>
    </row>
    <row r="63" spans="1:9" ht="18.75" customHeight="1">
      <c r="A63" s="18">
        <v>21080000</v>
      </c>
      <c r="B63" s="21" t="s">
        <v>43</v>
      </c>
      <c r="C63" s="99">
        <f>SUM(C64:C69)</f>
        <v>1661400</v>
      </c>
      <c r="D63" s="71">
        <f>SUM(D64:D69)</f>
        <v>2322857.4000000004</v>
      </c>
    </row>
    <row r="64" spans="1:9" s="1" customFormat="1" ht="17.25" hidden="1" customHeight="1">
      <c r="A64" s="18">
        <v>21080500</v>
      </c>
      <c r="B64" s="21" t="s">
        <v>43</v>
      </c>
      <c r="C64" s="99"/>
      <c r="D64" s="71"/>
      <c r="E64" s="47"/>
      <c r="F64" s="47"/>
      <c r="G64" s="47"/>
      <c r="H64" s="47"/>
      <c r="I64" s="47"/>
    </row>
    <row r="65" spans="1:9" ht="23.45" customHeight="1">
      <c r="A65" s="18">
        <v>21081100</v>
      </c>
      <c r="B65" s="21" t="s">
        <v>44</v>
      </c>
      <c r="C65" s="103">
        <v>600000</v>
      </c>
      <c r="D65" s="73">
        <v>693672.56</v>
      </c>
    </row>
    <row r="66" spans="1:9" ht="83.45" customHeight="1">
      <c r="A66" s="18">
        <v>21081500</v>
      </c>
      <c r="B66" s="21" t="s">
        <v>131</v>
      </c>
      <c r="C66" s="103">
        <v>305000</v>
      </c>
      <c r="D66" s="73">
        <v>247239.34</v>
      </c>
    </row>
    <row r="67" spans="1:9" ht="42.6" customHeight="1">
      <c r="A67" s="18">
        <v>21081700</v>
      </c>
      <c r="B67" s="21" t="s">
        <v>125</v>
      </c>
      <c r="C67" s="103">
        <v>241400</v>
      </c>
      <c r="D67" s="73">
        <v>162946.73000000001</v>
      </c>
    </row>
    <row r="68" spans="1:9" ht="42.6" customHeight="1">
      <c r="A68" s="18">
        <v>21081800</v>
      </c>
      <c r="B68" s="21" t="s">
        <v>129</v>
      </c>
      <c r="C68" s="103">
        <v>500000</v>
      </c>
      <c r="D68" s="73">
        <v>1202998.77</v>
      </c>
    </row>
    <row r="69" spans="1:9" ht="56.25">
      <c r="A69" s="18">
        <v>21082400</v>
      </c>
      <c r="B69" s="24" t="s">
        <v>101</v>
      </c>
      <c r="C69" s="103">
        <v>15000</v>
      </c>
      <c r="D69" s="70">
        <v>16000</v>
      </c>
    </row>
    <row r="70" spans="1:9" ht="25.9" customHeight="1">
      <c r="A70" s="18">
        <v>22000000</v>
      </c>
      <c r="B70" s="21" t="s">
        <v>45</v>
      </c>
      <c r="C70" s="99">
        <f>C71+C77+C79</f>
        <v>13950000</v>
      </c>
      <c r="D70" s="71">
        <f>D71+D77+D79</f>
        <v>6200820.3500000006</v>
      </c>
    </row>
    <row r="71" spans="1:9" s="5" customFormat="1" ht="21" customHeight="1">
      <c r="A71" s="18">
        <v>22010000</v>
      </c>
      <c r="B71" s="21" t="s">
        <v>46</v>
      </c>
      <c r="C71" s="99">
        <f>C72+C73+C74+C75+C76</f>
        <v>10950000</v>
      </c>
      <c r="D71" s="71">
        <f>D72+D73+D74+D75+D76</f>
        <v>4683763.33</v>
      </c>
      <c r="E71" s="42"/>
      <c r="F71" s="42"/>
      <c r="G71" s="42"/>
      <c r="H71" s="42"/>
      <c r="I71" s="42"/>
    </row>
    <row r="72" spans="1:9" s="1" customFormat="1" ht="40.9" customHeight="1">
      <c r="A72" s="18">
        <v>22010200</v>
      </c>
      <c r="B72" s="21" t="s">
        <v>47</v>
      </c>
      <c r="C72" s="105">
        <v>0</v>
      </c>
      <c r="D72" s="73">
        <v>27857.599999999999</v>
      </c>
      <c r="E72" s="47"/>
      <c r="F72" s="47"/>
      <c r="G72" s="47"/>
      <c r="H72" s="47"/>
      <c r="I72" s="47"/>
    </row>
    <row r="73" spans="1:9" s="1" customFormat="1" ht="40.9" customHeight="1">
      <c r="A73" s="18">
        <v>22010300</v>
      </c>
      <c r="B73" s="21" t="s">
        <v>132</v>
      </c>
      <c r="C73" s="105">
        <v>250000</v>
      </c>
      <c r="D73" s="70">
        <v>94510</v>
      </c>
      <c r="E73" s="47"/>
      <c r="F73" s="47"/>
      <c r="G73" s="47"/>
      <c r="H73" s="47"/>
      <c r="I73" s="47"/>
    </row>
    <row r="74" spans="1:9" s="1" customFormat="1" ht="22.5" customHeight="1">
      <c r="A74" s="18">
        <v>22012500</v>
      </c>
      <c r="B74" s="53" t="s">
        <v>48</v>
      </c>
      <c r="C74" s="105">
        <v>10400000</v>
      </c>
      <c r="D74" s="73">
        <v>4473705.7300000004</v>
      </c>
      <c r="E74" s="47"/>
      <c r="F74" s="47"/>
      <c r="G74" s="47"/>
      <c r="H74" s="47"/>
      <c r="I74" s="47"/>
    </row>
    <row r="75" spans="1:9" s="1" customFormat="1" ht="24" customHeight="1">
      <c r="A75" s="18">
        <v>22012600</v>
      </c>
      <c r="B75" s="53" t="s">
        <v>49</v>
      </c>
      <c r="C75" s="105">
        <v>300000</v>
      </c>
      <c r="D75" s="73">
        <v>87690</v>
      </c>
      <c r="E75" s="47"/>
      <c r="F75" s="47"/>
      <c r="G75" s="47"/>
      <c r="H75" s="47"/>
      <c r="I75" s="47"/>
    </row>
    <row r="76" spans="1:9" s="1" customFormat="1" ht="76.150000000000006" hidden="1" customHeight="1">
      <c r="A76" s="18">
        <v>22012900</v>
      </c>
      <c r="B76" s="25" t="s">
        <v>133</v>
      </c>
      <c r="C76" s="106"/>
      <c r="D76" s="73"/>
      <c r="E76" s="47"/>
      <c r="F76" s="47"/>
      <c r="G76" s="47"/>
      <c r="H76" s="47"/>
      <c r="I76" s="47"/>
    </row>
    <row r="77" spans="1:9" ht="40.15" customHeight="1">
      <c r="A77" s="18">
        <v>22080000</v>
      </c>
      <c r="B77" s="21" t="s">
        <v>134</v>
      </c>
      <c r="C77" s="99">
        <f>C78</f>
        <v>1000000</v>
      </c>
      <c r="D77" s="71">
        <f>D78</f>
        <v>484577.49</v>
      </c>
    </row>
    <row r="78" spans="1:9" ht="37.9" customHeight="1">
      <c r="A78" s="18">
        <v>22080400</v>
      </c>
      <c r="B78" s="21" t="s">
        <v>107</v>
      </c>
      <c r="C78" s="100">
        <v>1000000</v>
      </c>
      <c r="D78" s="73">
        <v>484577.49</v>
      </c>
    </row>
    <row r="79" spans="1:9" ht="21.6" customHeight="1">
      <c r="A79" s="18">
        <v>22090000</v>
      </c>
      <c r="B79" s="21" t="s">
        <v>50</v>
      </c>
      <c r="C79" s="99">
        <f>SUM(C80:C82)</f>
        <v>2000000</v>
      </c>
      <c r="D79" s="71">
        <f>SUM(D80:D82)</f>
        <v>1032479.5299999999</v>
      </c>
    </row>
    <row r="80" spans="1:9" ht="39" customHeight="1">
      <c r="A80" s="18">
        <v>22090100</v>
      </c>
      <c r="B80" s="21" t="s">
        <v>51</v>
      </c>
      <c r="C80" s="100">
        <v>1961400</v>
      </c>
      <c r="D80" s="72">
        <v>1032044.33</v>
      </c>
    </row>
    <row r="81" spans="1:9" ht="20.45" customHeight="1">
      <c r="A81" s="18">
        <v>22090200</v>
      </c>
      <c r="B81" s="21" t="s">
        <v>52</v>
      </c>
      <c r="C81" s="100">
        <v>0</v>
      </c>
      <c r="D81" s="72">
        <v>95.2</v>
      </c>
    </row>
    <row r="82" spans="1:9" ht="40.15" customHeight="1">
      <c r="A82" s="18">
        <v>22090400</v>
      </c>
      <c r="B82" s="21" t="s">
        <v>53</v>
      </c>
      <c r="C82" s="100">
        <v>38600</v>
      </c>
      <c r="D82" s="69">
        <v>340</v>
      </c>
    </row>
    <row r="83" spans="1:9" ht="21.75" customHeight="1">
      <c r="A83" s="18">
        <v>24000000</v>
      </c>
      <c r="B83" s="21" t="s">
        <v>54</v>
      </c>
      <c r="C83" s="99">
        <f>C84+C85</f>
        <v>5415200</v>
      </c>
      <c r="D83" s="71">
        <f>D84+D85</f>
        <v>4060418.13</v>
      </c>
    </row>
    <row r="84" spans="1:9" ht="40.5" customHeight="1">
      <c r="A84" s="18">
        <v>24030000</v>
      </c>
      <c r="B84" s="21" t="s">
        <v>55</v>
      </c>
      <c r="C84" s="99">
        <v>0</v>
      </c>
      <c r="D84" s="71">
        <v>82.97</v>
      </c>
    </row>
    <row r="85" spans="1:9" s="5" customFormat="1" ht="22.9" customHeight="1">
      <c r="A85" s="18">
        <v>24060000</v>
      </c>
      <c r="B85" s="21" t="s">
        <v>56</v>
      </c>
      <c r="C85" s="99">
        <f>C86+C87+C88</f>
        <v>5415200</v>
      </c>
      <c r="D85" s="68">
        <f>D86+D87+D88</f>
        <v>4060335.1599999997</v>
      </c>
      <c r="E85" s="42"/>
      <c r="F85" s="42"/>
      <c r="G85" s="42"/>
      <c r="H85" s="42"/>
      <c r="I85" s="42"/>
    </row>
    <row r="86" spans="1:9" s="1" customFormat="1" ht="19.5" customHeight="1">
      <c r="A86" s="18">
        <v>24060300</v>
      </c>
      <c r="B86" s="21" t="s">
        <v>43</v>
      </c>
      <c r="C86" s="100">
        <v>5170000</v>
      </c>
      <c r="D86" s="73">
        <v>3567020.3</v>
      </c>
      <c r="E86" s="47"/>
      <c r="F86" s="47"/>
      <c r="G86" s="47"/>
      <c r="H86" s="47"/>
      <c r="I86" s="47"/>
    </row>
    <row r="87" spans="1:9" s="1" customFormat="1" ht="45" customHeight="1">
      <c r="A87" s="18">
        <v>24062000</v>
      </c>
      <c r="B87" s="21" t="s">
        <v>141</v>
      </c>
      <c r="C87" s="100">
        <v>0</v>
      </c>
      <c r="D87" s="73">
        <v>18333.34</v>
      </c>
      <c r="E87" s="47"/>
      <c r="F87" s="47"/>
      <c r="G87" s="47"/>
      <c r="H87" s="47"/>
      <c r="I87" s="47"/>
    </row>
    <row r="88" spans="1:9" s="1" customFormat="1" ht="96.6" customHeight="1">
      <c r="A88" s="18">
        <v>24062200</v>
      </c>
      <c r="B88" s="26" t="s">
        <v>108</v>
      </c>
      <c r="C88" s="99">
        <v>245200</v>
      </c>
      <c r="D88" s="73">
        <v>474981.52</v>
      </c>
      <c r="E88" s="47"/>
      <c r="F88" s="47"/>
      <c r="G88" s="47"/>
      <c r="H88" s="47"/>
      <c r="I88" s="47"/>
    </row>
    <row r="89" spans="1:9" ht="24" hidden="1" customHeight="1">
      <c r="A89" s="18">
        <v>30000000</v>
      </c>
      <c r="B89" s="29" t="s">
        <v>57</v>
      </c>
      <c r="C89" s="101">
        <f>C90</f>
        <v>0</v>
      </c>
      <c r="D89" s="71">
        <f>D90</f>
        <v>0</v>
      </c>
    </row>
    <row r="90" spans="1:9" hidden="1">
      <c r="A90" s="18">
        <v>31000000</v>
      </c>
      <c r="B90" s="21" t="s">
        <v>58</v>
      </c>
      <c r="C90" s="101">
        <f>C91+C93</f>
        <v>0</v>
      </c>
      <c r="D90" s="71">
        <f>D91+D93</f>
        <v>0</v>
      </c>
    </row>
    <row r="91" spans="1:9" ht="59.25" hidden="1" customHeight="1">
      <c r="A91" s="59">
        <v>31010000</v>
      </c>
      <c r="B91" s="21" t="s">
        <v>59</v>
      </c>
      <c r="C91" s="99">
        <f>C92</f>
        <v>0</v>
      </c>
      <c r="D91" s="68">
        <f>D92</f>
        <v>0</v>
      </c>
      <c r="E91" s="48"/>
    </row>
    <row r="92" spans="1:9" ht="55.15" hidden="1" customHeight="1">
      <c r="A92" s="18">
        <v>31010200</v>
      </c>
      <c r="B92" s="21" t="s">
        <v>60</v>
      </c>
      <c r="C92" s="99"/>
      <c r="D92" s="68"/>
      <c r="E92" s="48"/>
    </row>
    <row r="93" spans="1:9" s="5" customFormat="1" ht="18.600000000000001" hidden="1" customHeight="1">
      <c r="A93" s="18">
        <v>31020000</v>
      </c>
      <c r="B93" s="21" t="s">
        <v>61</v>
      </c>
      <c r="C93" s="99"/>
      <c r="D93" s="73"/>
      <c r="E93" s="49"/>
      <c r="F93" s="50"/>
      <c r="G93" s="42"/>
      <c r="H93" s="42"/>
      <c r="I93" s="42"/>
    </row>
    <row r="94" spans="1:9" ht="22.9" customHeight="1">
      <c r="A94" s="18">
        <v>40000000</v>
      </c>
      <c r="B94" s="29" t="s">
        <v>62</v>
      </c>
      <c r="C94" s="107">
        <f>C95</f>
        <v>210544258.97</v>
      </c>
      <c r="D94" s="71">
        <f>D95</f>
        <v>182394552.97</v>
      </c>
    </row>
    <row r="95" spans="1:9" ht="20.45" customHeight="1">
      <c r="A95" s="18">
        <v>41000000</v>
      </c>
      <c r="B95" s="21" t="s">
        <v>63</v>
      </c>
      <c r="C95" s="107">
        <f>C96+C98+C103+C107</f>
        <v>210544258.97</v>
      </c>
      <c r="D95" s="71">
        <f>D96+D98+D103+D107</f>
        <v>182394552.97</v>
      </c>
    </row>
    <row r="96" spans="1:9" ht="20.45" customHeight="1">
      <c r="A96" s="18">
        <v>41020000</v>
      </c>
      <c r="B96" s="21" t="s">
        <v>135</v>
      </c>
      <c r="C96" s="99">
        <f>C97</f>
        <v>16678800</v>
      </c>
      <c r="D96" s="68">
        <f>D97</f>
        <v>8339400</v>
      </c>
    </row>
    <row r="97" spans="1:12" ht="55.9" customHeight="1">
      <c r="A97" s="18">
        <v>41021000</v>
      </c>
      <c r="B97" s="21" t="s">
        <v>136</v>
      </c>
      <c r="C97" s="99">
        <v>16678800</v>
      </c>
      <c r="D97" s="68">
        <v>8339400</v>
      </c>
    </row>
    <row r="98" spans="1:12" ht="20.45" customHeight="1">
      <c r="A98" s="27">
        <v>41030000</v>
      </c>
      <c r="B98" s="21" t="s">
        <v>64</v>
      </c>
      <c r="C98" s="99">
        <f>SUM(C99:C102)</f>
        <v>168586900</v>
      </c>
      <c r="D98" s="68">
        <f>SUM(D99:D102)</f>
        <v>150043400</v>
      </c>
      <c r="J98" s="35"/>
      <c r="K98" s="35"/>
      <c r="L98" s="35"/>
    </row>
    <row r="99" spans="1:12" s="1" customFormat="1" ht="21" customHeight="1">
      <c r="A99" s="27">
        <v>41033900</v>
      </c>
      <c r="B99" s="21" t="s">
        <v>65</v>
      </c>
      <c r="C99" s="100">
        <v>153082600</v>
      </c>
      <c r="D99" s="70">
        <v>137039600</v>
      </c>
      <c r="E99" s="47"/>
      <c r="F99" s="47"/>
      <c r="G99" s="47"/>
      <c r="H99" s="47"/>
      <c r="I99" s="47"/>
      <c r="J99" s="47"/>
      <c r="K99" s="47"/>
      <c r="L99" s="47"/>
    </row>
    <row r="100" spans="1:12" s="1" customFormat="1" ht="43.9" customHeight="1">
      <c r="A100" s="27">
        <v>41035400</v>
      </c>
      <c r="B100" s="21" t="s">
        <v>137</v>
      </c>
      <c r="C100" s="104">
        <v>2125100</v>
      </c>
      <c r="D100" s="70">
        <v>1275000</v>
      </c>
      <c r="E100" s="47"/>
      <c r="F100" s="47"/>
      <c r="G100" s="47"/>
      <c r="H100" s="47"/>
      <c r="I100" s="47"/>
      <c r="J100" s="47"/>
      <c r="K100" s="47"/>
      <c r="L100" s="47"/>
    </row>
    <row r="101" spans="1:12" s="1" customFormat="1" ht="40.15" customHeight="1">
      <c r="A101" s="27">
        <v>41036000</v>
      </c>
      <c r="B101" s="21" t="s">
        <v>138</v>
      </c>
      <c r="C101" s="104">
        <v>3793800</v>
      </c>
      <c r="D101" s="70">
        <v>2143400</v>
      </c>
      <c r="E101" s="47"/>
      <c r="F101" s="47"/>
      <c r="G101" s="47"/>
      <c r="H101" s="47"/>
      <c r="I101" s="47"/>
      <c r="J101" s="47"/>
      <c r="K101" s="47"/>
      <c r="L101" s="47"/>
    </row>
    <row r="102" spans="1:12" s="1" customFormat="1" ht="40.15" customHeight="1">
      <c r="A102" s="27">
        <v>41036300</v>
      </c>
      <c r="B102" s="21" t="s">
        <v>139</v>
      </c>
      <c r="C102" s="104">
        <v>9585400</v>
      </c>
      <c r="D102" s="70">
        <v>9585400</v>
      </c>
      <c r="E102" s="47"/>
      <c r="F102" s="47"/>
      <c r="G102" s="47"/>
      <c r="H102" s="47"/>
      <c r="I102" s="47"/>
      <c r="J102" s="47"/>
      <c r="K102" s="47"/>
      <c r="L102" s="47"/>
    </row>
    <row r="103" spans="1:12" s="10" customFormat="1" ht="19.149999999999999" customHeight="1">
      <c r="A103" s="11" t="s">
        <v>110</v>
      </c>
      <c r="B103" s="54" t="s">
        <v>111</v>
      </c>
      <c r="C103" s="107">
        <f>SUM(C104:C105)</f>
        <v>1352722.78</v>
      </c>
      <c r="D103" s="71">
        <f>SUM(D104:D105)</f>
        <v>1352722.78</v>
      </c>
      <c r="E103" s="84"/>
      <c r="F103" s="84"/>
      <c r="G103" s="84"/>
      <c r="H103" s="84"/>
      <c r="I103" s="84"/>
      <c r="J103" s="84"/>
      <c r="K103" s="84"/>
      <c r="L103" s="84"/>
    </row>
    <row r="104" spans="1:12" s="12" customFormat="1" ht="19.149999999999999" customHeight="1">
      <c r="A104" s="11">
        <v>41040400</v>
      </c>
      <c r="B104" s="54" t="s">
        <v>66</v>
      </c>
      <c r="C104" s="108">
        <v>1352722.78</v>
      </c>
      <c r="D104" s="72">
        <v>1352722.78</v>
      </c>
      <c r="E104" s="85"/>
      <c r="F104" s="85"/>
      <c r="G104" s="85"/>
      <c r="H104" s="85"/>
      <c r="I104" s="85"/>
      <c r="J104" s="85"/>
      <c r="K104" s="85"/>
      <c r="L104" s="85"/>
    </row>
    <row r="105" spans="1:12" ht="76.150000000000006" hidden="1" customHeight="1">
      <c r="A105" s="27">
        <v>41040500</v>
      </c>
      <c r="B105" s="55" t="s">
        <v>112</v>
      </c>
      <c r="C105" s="100"/>
      <c r="D105" s="72"/>
      <c r="J105" s="35"/>
      <c r="K105" s="35"/>
      <c r="L105" s="35"/>
    </row>
    <row r="106" spans="1:12" ht="37.5" hidden="1">
      <c r="A106" s="27">
        <v>41034500</v>
      </c>
      <c r="B106" s="21" t="s">
        <v>97</v>
      </c>
      <c r="C106" s="99"/>
      <c r="D106" s="71"/>
      <c r="J106" s="35"/>
      <c r="K106" s="35"/>
      <c r="L106" s="35"/>
    </row>
    <row r="107" spans="1:12" s="5" customFormat="1" ht="21" customHeight="1">
      <c r="A107" s="60">
        <v>41050000</v>
      </c>
      <c r="B107" s="21" t="s">
        <v>67</v>
      </c>
      <c r="C107" s="99">
        <f>SUM(C108:C113)</f>
        <v>23925836.190000001</v>
      </c>
      <c r="D107" s="71">
        <f>SUM(D108:D113)</f>
        <v>22659030.190000001</v>
      </c>
      <c r="E107" s="42"/>
      <c r="F107" s="42"/>
      <c r="G107" s="42"/>
      <c r="H107" s="42"/>
      <c r="I107" s="42"/>
      <c r="J107" s="42"/>
      <c r="K107" s="42"/>
      <c r="L107" s="42"/>
    </row>
    <row r="108" spans="1:12" s="5" customFormat="1" ht="200.45" customHeight="1">
      <c r="A108" s="83">
        <v>41050200</v>
      </c>
      <c r="B108" s="17" t="s">
        <v>144</v>
      </c>
      <c r="C108" s="107">
        <v>18944030.190000001</v>
      </c>
      <c r="D108" s="73">
        <v>18944030.190000001</v>
      </c>
      <c r="E108" s="42"/>
      <c r="F108" s="42"/>
      <c r="G108" s="42"/>
      <c r="H108" s="42"/>
      <c r="I108" s="42"/>
      <c r="J108" s="42"/>
      <c r="K108" s="42"/>
      <c r="L108" s="42"/>
    </row>
    <row r="109" spans="1:12" s="5" customFormat="1" ht="213" hidden="1" customHeight="1">
      <c r="A109" s="18">
        <v>41050600</v>
      </c>
      <c r="B109" s="21" t="s">
        <v>123</v>
      </c>
      <c r="C109" s="109"/>
      <c r="D109" s="70"/>
      <c r="E109" s="42"/>
      <c r="F109" s="42"/>
      <c r="G109" s="42"/>
      <c r="H109" s="42"/>
      <c r="I109" s="42"/>
      <c r="J109" s="42"/>
      <c r="K109" s="42"/>
      <c r="L109" s="42"/>
    </row>
    <row r="110" spans="1:12" ht="40.9" customHeight="1">
      <c r="A110" s="28">
        <v>41051000</v>
      </c>
      <c r="B110" s="29" t="s">
        <v>68</v>
      </c>
      <c r="C110" s="104">
        <f>476171+760701</f>
        <v>1236872</v>
      </c>
      <c r="D110" s="70">
        <v>1106405</v>
      </c>
      <c r="J110" s="35"/>
      <c r="K110" s="35"/>
      <c r="L110" s="35"/>
    </row>
    <row r="111" spans="1:12" ht="25.15" customHeight="1">
      <c r="A111" s="28">
        <v>41053900</v>
      </c>
      <c r="B111" s="29" t="s">
        <v>69</v>
      </c>
      <c r="C111" s="100">
        <v>3674662</v>
      </c>
      <c r="D111" s="70">
        <v>2585171</v>
      </c>
      <c r="J111" s="35"/>
      <c r="K111" s="35"/>
      <c r="L111" s="35"/>
    </row>
    <row r="112" spans="1:12" ht="55.9" hidden="1" customHeight="1">
      <c r="A112" s="28">
        <v>41056400</v>
      </c>
      <c r="B112" s="29" t="s">
        <v>124</v>
      </c>
      <c r="C112" s="100"/>
      <c r="D112" s="73"/>
      <c r="J112" s="35"/>
      <c r="K112" s="35"/>
      <c r="L112" s="35"/>
    </row>
    <row r="113" spans="1:12" ht="39" customHeight="1">
      <c r="A113" s="28">
        <v>41057700</v>
      </c>
      <c r="B113" s="29" t="s">
        <v>122</v>
      </c>
      <c r="C113" s="100">
        <v>70272</v>
      </c>
      <c r="D113" s="70">
        <v>23424</v>
      </c>
      <c r="J113" s="35"/>
      <c r="K113" s="35"/>
      <c r="L113" s="35"/>
    </row>
    <row r="114" spans="1:12" ht="23.25" customHeight="1">
      <c r="A114" s="91"/>
      <c r="B114" s="91" t="s">
        <v>142</v>
      </c>
      <c r="C114" s="110">
        <f>C10+C58+C89+C94</f>
        <v>1356977258.97</v>
      </c>
      <c r="D114" s="74">
        <f>D10+D58+D89+D94</f>
        <v>845711007.06000006</v>
      </c>
      <c r="E114" s="86">
        <f>856662654.27</f>
        <v>856662654.26999998</v>
      </c>
      <c r="F114" s="51">
        <v>934108445.42999995</v>
      </c>
      <c r="G114" s="51">
        <v>1074549052.77</v>
      </c>
      <c r="H114" s="51"/>
      <c r="I114" s="35">
        <v>1221113482.74</v>
      </c>
      <c r="J114" s="51">
        <v>662711774.51999998</v>
      </c>
      <c r="K114" s="35"/>
      <c r="L114" s="35"/>
    </row>
    <row r="115" spans="1:12" ht="35.25" customHeight="1">
      <c r="A115" s="119" t="s">
        <v>70</v>
      </c>
      <c r="B115" s="120"/>
      <c r="C115" s="120"/>
      <c r="D115" s="121"/>
      <c r="E115" s="87">
        <f>E114-C114</f>
        <v>-500314604.70000005</v>
      </c>
      <c r="F115" s="51">
        <f>F114-C114</f>
        <v>-422868813.54000008</v>
      </c>
      <c r="G115" s="51">
        <f>G114-D114</f>
        <v>228838045.70999992</v>
      </c>
      <c r="H115" s="51"/>
      <c r="I115" s="51">
        <f>I114-C114</f>
        <v>-135863776.23000002</v>
      </c>
      <c r="J115" s="51">
        <f>J114-D114</f>
        <v>-182999232.54000008</v>
      </c>
      <c r="K115" s="35"/>
      <c r="L115" s="35"/>
    </row>
    <row r="116" spans="1:12" ht="24" customHeight="1">
      <c r="A116" s="61">
        <v>10000000</v>
      </c>
      <c r="B116" s="56" t="s">
        <v>71</v>
      </c>
      <c r="C116" s="99">
        <f>C117</f>
        <v>1085000</v>
      </c>
      <c r="D116" s="73">
        <f>D117</f>
        <v>517856.85000000003</v>
      </c>
      <c r="J116" s="35"/>
      <c r="K116" s="35"/>
      <c r="L116" s="35"/>
    </row>
    <row r="117" spans="1:12" s="6" customFormat="1" ht="20.45" customHeight="1">
      <c r="A117" s="30">
        <v>19000000</v>
      </c>
      <c r="B117" s="62" t="s">
        <v>72</v>
      </c>
      <c r="C117" s="99">
        <f>C118+C122</f>
        <v>1085000</v>
      </c>
      <c r="D117" s="73">
        <f>D118+D122</f>
        <v>517856.85000000003</v>
      </c>
      <c r="E117" s="44"/>
      <c r="F117" s="44"/>
      <c r="G117" s="44"/>
      <c r="H117" s="44"/>
      <c r="I117" s="44"/>
      <c r="J117" s="44"/>
      <c r="K117" s="44"/>
      <c r="L117" s="44"/>
    </row>
    <row r="118" spans="1:12" s="5" customFormat="1" ht="20.45" customHeight="1">
      <c r="A118" s="30">
        <v>19010000</v>
      </c>
      <c r="B118" s="31" t="s">
        <v>73</v>
      </c>
      <c r="C118" s="99">
        <f>SUM(C119:C121)</f>
        <v>1085000</v>
      </c>
      <c r="D118" s="73">
        <f>SUM(D119:D121)</f>
        <v>517856.85000000003</v>
      </c>
      <c r="E118" s="42"/>
      <c r="F118" s="42"/>
      <c r="G118" s="42"/>
      <c r="H118" s="42"/>
      <c r="I118" s="42"/>
      <c r="J118" s="42"/>
      <c r="K118" s="42"/>
      <c r="L118" s="42"/>
    </row>
    <row r="119" spans="1:12" ht="40.9" customHeight="1">
      <c r="A119" s="30">
        <v>19010100</v>
      </c>
      <c r="B119" s="31" t="s">
        <v>109</v>
      </c>
      <c r="C119" s="100">
        <v>100000</v>
      </c>
      <c r="D119" s="73">
        <v>79066.33</v>
      </c>
      <c r="J119" s="35"/>
      <c r="K119" s="35"/>
      <c r="L119" s="35"/>
    </row>
    <row r="120" spans="1:12" s="1" customFormat="1" ht="19.899999999999999" customHeight="1">
      <c r="A120" s="30">
        <v>19010200</v>
      </c>
      <c r="B120" s="32" t="s">
        <v>74</v>
      </c>
      <c r="C120" s="100">
        <v>285000</v>
      </c>
      <c r="D120" s="73">
        <v>155155.64000000001</v>
      </c>
      <c r="E120" s="47"/>
      <c r="F120" s="47"/>
      <c r="G120" s="47"/>
      <c r="H120" s="47"/>
      <c r="I120" s="47"/>
      <c r="J120" s="47"/>
      <c r="K120" s="47"/>
      <c r="L120" s="47"/>
    </row>
    <row r="121" spans="1:12" ht="38.25" customHeight="1">
      <c r="A121" s="30">
        <v>19010300</v>
      </c>
      <c r="B121" s="32" t="s">
        <v>75</v>
      </c>
      <c r="C121" s="100">
        <v>700000</v>
      </c>
      <c r="D121" s="73">
        <v>283634.88</v>
      </c>
      <c r="J121" s="35"/>
      <c r="K121" s="35"/>
      <c r="L121" s="35"/>
    </row>
    <row r="122" spans="1:12" ht="18.75" hidden="1" customHeight="1">
      <c r="A122" s="30">
        <v>19050000</v>
      </c>
      <c r="B122" s="31" t="s">
        <v>76</v>
      </c>
      <c r="C122" s="99"/>
      <c r="D122" s="73">
        <f>D123+D124</f>
        <v>0</v>
      </c>
      <c r="J122" s="35"/>
      <c r="K122" s="35"/>
      <c r="L122" s="35"/>
    </row>
    <row r="123" spans="1:12" ht="35.25" hidden="1" customHeight="1">
      <c r="A123" s="30">
        <v>19050200</v>
      </c>
      <c r="B123" s="32" t="s">
        <v>77</v>
      </c>
      <c r="C123" s="99"/>
      <c r="D123" s="73"/>
      <c r="J123" s="35"/>
      <c r="K123" s="35"/>
      <c r="L123" s="35"/>
    </row>
    <row r="124" spans="1:12" ht="35.25" hidden="1" customHeight="1">
      <c r="A124" s="30">
        <v>19050300</v>
      </c>
      <c r="B124" s="32" t="s">
        <v>78</v>
      </c>
      <c r="C124" s="107">
        <v>0</v>
      </c>
      <c r="D124" s="73"/>
      <c r="J124" s="35"/>
      <c r="K124" s="35"/>
      <c r="L124" s="35"/>
    </row>
    <row r="125" spans="1:12" ht="27" customHeight="1">
      <c r="A125" s="30">
        <v>20000000</v>
      </c>
      <c r="B125" s="31" t="s">
        <v>79</v>
      </c>
      <c r="C125" s="107">
        <f>C126+C128+C133</f>
        <v>45075626.900000006</v>
      </c>
      <c r="D125" s="73">
        <f>D126+D128+D133</f>
        <v>15850343.93</v>
      </c>
      <c r="J125" s="35"/>
      <c r="K125" s="35"/>
      <c r="L125" s="35"/>
    </row>
    <row r="126" spans="1:12" ht="20.25" hidden="1" customHeight="1">
      <c r="A126" s="30">
        <v>21000000</v>
      </c>
      <c r="B126" s="31" t="s">
        <v>40</v>
      </c>
      <c r="C126" s="107">
        <f>C127</f>
        <v>0</v>
      </c>
      <c r="D126" s="71">
        <f>D127</f>
        <v>0</v>
      </c>
      <c r="J126" s="35"/>
      <c r="K126" s="35"/>
      <c r="L126" s="35"/>
    </row>
    <row r="127" spans="1:12" ht="41.45" hidden="1" customHeight="1">
      <c r="A127" s="30">
        <v>21110000</v>
      </c>
      <c r="B127" s="31" t="s">
        <v>98</v>
      </c>
      <c r="C127" s="111">
        <v>0</v>
      </c>
      <c r="D127" s="73"/>
      <c r="J127" s="35"/>
      <c r="K127" s="35"/>
      <c r="L127" s="35"/>
    </row>
    <row r="128" spans="1:12" ht="19.899999999999999" customHeight="1">
      <c r="A128" s="63">
        <v>24000000</v>
      </c>
      <c r="B128" s="63" t="s">
        <v>54</v>
      </c>
      <c r="C128" s="99">
        <f>C129+C132</f>
        <v>100000</v>
      </c>
      <c r="D128" s="73">
        <f>D129+D132</f>
        <v>14191.08</v>
      </c>
      <c r="J128" s="35"/>
      <c r="K128" s="35"/>
      <c r="L128" s="35"/>
    </row>
    <row r="129" spans="1:12" ht="26.25" customHeight="1">
      <c r="A129" s="30">
        <v>24060000</v>
      </c>
      <c r="B129" s="31" t="s">
        <v>56</v>
      </c>
      <c r="C129" s="99">
        <f>C130+C131</f>
        <v>100000</v>
      </c>
      <c r="D129" s="73">
        <f>D130+D131</f>
        <v>14191.08</v>
      </c>
      <c r="J129" s="35"/>
      <c r="K129" s="35"/>
      <c r="L129" s="35"/>
    </row>
    <row r="130" spans="1:12" ht="20.25" hidden="1" customHeight="1">
      <c r="A130" s="30">
        <v>24061600</v>
      </c>
      <c r="B130" s="31" t="s">
        <v>80</v>
      </c>
      <c r="C130" s="99"/>
      <c r="D130" s="73"/>
      <c r="J130" s="35"/>
      <c r="K130" s="35"/>
      <c r="L130" s="35"/>
    </row>
    <row r="131" spans="1:12" ht="39" customHeight="1">
      <c r="A131" s="30">
        <v>24062100</v>
      </c>
      <c r="B131" s="32" t="s">
        <v>81</v>
      </c>
      <c r="C131" s="100">
        <v>100000</v>
      </c>
      <c r="D131" s="73">
        <v>14191.08</v>
      </c>
      <c r="J131" s="35"/>
      <c r="K131" s="35"/>
      <c r="L131" s="35"/>
    </row>
    <row r="132" spans="1:12" ht="20.25" hidden="1" customHeight="1">
      <c r="A132" s="30">
        <v>24170000</v>
      </c>
      <c r="B132" s="32" t="s">
        <v>82</v>
      </c>
      <c r="C132" s="99"/>
      <c r="D132" s="73"/>
      <c r="J132" s="35"/>
      <c r="K132" s="35"/>
      <c r="L132" s="35"/>
    </row>
    <row r="133" spans="1:12" ht="25.15" customHeight="1">
      <c r="A133" s="33">
        <v>25000000</v>
      </c>
      <c r="B133" s="33" t="s">
        <v>83</v>
      </c>
      <c r="C133" s="109">
        <f>C134+C139</f>
        <v>44975626.900000006</v>
      </c>
      <c r="D133" s="73">
        <f>D134+D139</f>
        <v>15836152.85</v>
      </c>
      <c r="E133" s="88"/>
      <c r="J133" s="35"/>
      <c r="K133" s="35"/>
      <c r="L133" s="35"/>
    </row>
    <row r="134" spans="1:12" ht="22.9" hidden="1" customHeight="1">
      <c r="A134" s="33">
        <v>25010000</v>
      </c>
      <c r="B134" s="22" t="s">
        <v>84</v>
      </c>
      <c r="C134" s="109">
        <f>C135+C136+C137+C138</f>
        <v>33116693.010000002</v>
      </c>
      <c r="D134" s="73">
        <f>D135+D136+D137+D138</f>
        <v>3963637.61</v>
      </c>
      <c r="J134" s="35"/>
      <c r="K134" s="35"/>
      <c r="L134" s="35"/>
    </row>
    <row r="135" spans="1:12" ht="27.6" hidden="1" customHeight="1">
      <c r="A135" s="33">
        <v>25010100</v>
      </c>
      <c r="B135" s="22" t="s">
        <v>85</v>
      </c>
      <c r="C135" s="107">
        <v>33116693.010000002</v>
      </c>
      <c r="D135" s="73">
        <v>3657291.96</v>
      </c>
      <c r="J135" s="35"/>
      <c r="K135" s="35"/>
      <c r="L135" s="35"/>
    </row>
    <row r="136" spans="1:12" ht="32.450000000000003" hidden="1" customHeight="1">
      <c r="A136" s="33">
        <v>25010200</v>
      </c>
      <c r="B136" s="22" t="s">
        <v>86</v>
      </c>
      <c r="C136" s="99"/>
      <c r="D136" s="73"/>
      <c r="J136" s="35"/>
      <c r="K136" s="35"/>
      <c r="L136" s="35"/>
    </row>
    <row r="137" spans="1:12" ht="39" hidden="1" customHeight="1">
      <c r="A137" s="33">
        <v>25010300</v>
      </c>
      <c r="B137" s="22" t="s">
        <v>96</v>
      </c>
      <c r="C137" s="107"/>
      <c r="D137" s="73">
        <v>191772.62</v>
      </c>
      <c r="J137" s="35"/>
      <c r="K137" s="35"/>
      <c r="L137" s="35"/>
    </row>
    <row r="138" spans="1:12" ht="39" hidden="1" customHeight="1">
      <c r="A138" s="33">
        <v>25010400</v>
      </c>
      <c r="B138" s="22" t="s">
        <v>87</v>
      </c>
      <c r="C138" s="107"/>
      <c r="D138" s="73">
        <v>114573.03</v>
      </c>
      <c r="J138" s="35"/>
      <c r="K138" s="35"/>
      <c r="L138" s="35"/>
    </row>
    <row r="139" spans="1:12" ht="20.45" hidden="1" customHeight="1">
      <c r="A139" s="33">
        <v>25020000</v>
      </c>
      <c r="B139" s="22" t="s">
        <v>88</v>
      </c>
      <c r="C139" s="108">
        <f>C140+C141</f>
        <v>11858933.890000001</v>
      </c>
      <c r="D139" s="75">
        <f>D140+D141</f>
        <v>11872515.24</v>
      </c>
      <c r="J139" s="35"/>
      <c r="K139" s="35"/>
      <c r="L139" s="35"/>
    </row>
    <row r="140" spans="1:12" ht="21" hidden="1" customHeight="1">
      <c r="A140" s="33">
        <v>25020100</v>
      </c>
      <c r="B140" s="22" t="s">
        <v>89</v>
      </c>
      <c r="C140" s="112">
        <v>11858933.890000001</v>
      </c>
      <c r="D140" s="73">
        <v>9315239.1500000004</v>
      </c>
      <c r="J140" s="35"/>
      <c r="K140" s="35"/>
      <c r="L140" s="35"/>
    </row>
    <row r="141" spans="1:12" ht="73.900000000000006" hidden="1" customHeight="1">
      <c r="A141" s="33">
        <v>25020200</v>
      </c>
      <c r="B141" s="22" t="s">
        <v>99</v>
      </c>
      <c r="C141" s="112"/>
      <c r="D141" s="73">
        <v>2557276.09</v>
      </c>
      <c r="J141" s="35"/>
      <c r="K141" s="35"/>
      <c r="L141" s="35"/>
    </row>
    <row r="142" spans="1:12" ht="22.9" customHeight="1">
      <c r="A142" s="30">
        <v>30000000</v>
      </c>
      <c r="B142" s="31" t="s">
        <v>57</v>
      </c>
      <c r="C142" s="99">
        <f>C143+C145</f>
        <v>1689787</v>
      </c>
      <c r="D142" s="73">
        <f>D143+D145</f>
        <v>1926062.4900000002</v>
      </c>
      <c r="J142" s="35"/>
      <c r="K142" s="35"/>
      <c r="L142" s="35"/>
    </row>
    <row r="143" spans="1:12" ht="19.899999999999999" customHeight="1">
      <c r="A143" s="30">
        <v>31000000</v>
      </c>
      <c r="B143" s="32" t="s">
        <v>58</v>
      </c>
      <c r="C143" s="99">
        <v>100000</v>
      </c>
      <c r="D143" s="73">
        <f>D144</f>
        <v>165418.88</v>
      </c>
      <c r="J143" s="35"/>
      <c r="K143" s="35"/>
      <c r="L143" s="35"/>
    </row>
    <row r="144" spans="1:12" ht="37.15" customHeight="1">
      <c r="A144" s="30">
        <v>31030000</v>
      </c>
      <c r="B144" s="32" t="s">
        <v>90</v>
      </c>
      <c r="C144" s="99">
        <v>100000</v>
      </c>
      <c r="D144" s="73">
        <v>165418.88</v>
      </c>
      <c r="J144" s="35"/>
      <c r="K144" s="35"/>
      <c r="L144" s="35"/>
    </row>
    <row r="145" spans="1:12" ht="18.600000000000001" customHeight="1">
      <c r="A145" s="30">
        <v>33000000</v>
      </c>
      <c r="B145" s="32" t="s">
        <v>91</v>
      </c>
      <c r="C145" s="99">
        <f>C146</f>
        <v>1589787</v>
      </c>
      <c r="D145" s="71">
        <f>D146</f>
        <v>1760643.61</v>
      </c>
      <c r="J145" s="35"/>
      <c r="K145" s="35"/>
      <c r="L145" s="35"/>
    </row>
    <row r="146" spans="1:12" ht="19.899999999999999" customHeight="1">
      <c r="A146" s="30">
        <v>33010000</v>
      </c>
      <c r="B146" s="32" t="s">
        <v>92</v>
      </c>
      <c r="C146" s="99">
        <f>C147</f>
        <v>1589787</v>
      </c>
      <c r="D146" s="71">
        <f>D147</f>
        <v>1760643.61</v>
      </c>
      <c r="J146" s="35"/>
      <c r="K146" s="35"/>
      <c r="L146" s="35"/>
    </row>
    <row r="147" spans="1:12" ht="61.9" customHeight="1">
      <c r="A147" s="30">
        <v>33010100</v>
      </c>
      <c r="B147" s="32" t="s">
        <v>100</v>
      </c>
      <c r="C147" s="100">
        <v>1589787</v>
      </c>
      <c r="D147" s="73">
        <v>1760643.61</v>
      </c>
      <c r="J147" s="35"/>
      <c r="K147" s="35"/>
      <c r="L147" s="35"/>
    </row>
    <row r="148" spans="1:12" ht="23.45" customHeight="1">
      <c r="A148" s="18">
        <v>40000000</v>
      </c>
      <c r="B148" s="64" t="s">
        <v>62</v>
      </c>
      <c r="C148" s="99">
        <f>C149</f>
        <v>71825702</v>
      </c>
      <c r="D148" s="116">
        <f>D149</f>
        <v>0</v>
      </c>
      <c r="J148" s="35"/>
      <c r="K148" s="35"/>
      <c r="L148" s="35"/>
    </row>
    <row r="149" spans="1:12" ht="20.45" customHeight="1">
      <c r="A149" s="18">
        <v>41000000</v>
      </c>
      <c r="B149" s="19" t="s">
        <v>63</v>
      </c>
      <c r="C149" s="99">
        <f>C154+C150</f>
        <v>71825702</v>
      </c>
      <c r="D149" s="116">
        <f>D154+D150</f>
        <v>0</v>
      </c>
      <c r="J149" s="35"/>
      <c r="K149" s="35"/>
      <c r="L149" s="35"/>
    </row>
    <row r="150" spans="1:12" ht="20.45" customHeight="1">
      <c r="A150" s="67">
        <v>41030000</v>
      </c>
      <c r="B150" s="66" t="s">
        <v>64</v>
      </c>
      <c r="C150" s="99">
        <f>SUM(C151:C153)</f>
        <v>16000000</v>
      </c>
      <c r="D150" s="116">
        <f>SUM(D151:D153)</f>
        <v>0</v>
      </c>
      <c r="J150" s="35"/>
      <c r="K150" s="35"/>
      <c r="L150" s="35"/>
    </row>
    <row r="151" spans="1:12" ht="43.15" customHeight="1">
      <c r="A151" s="18">
        <v>41033100</v>
      </c>
      <c r="B151" s="19" t="s">
        <v>127</v>
      </c>
      <c r="C151" s="99">
        <v>16000000</v>
      </c>
      <c r="D151" s="116"/>
      <c r="J151" s="35"/>
      <c r="K151" s="35"/>
      <c r="L151" s="35"/>
    </row>
    <row r="152" spans="1:12" ht="43.15" hidden="1" customHeight="1">
      <c r="A152" s="18">
        <v>41033300</v>
      </c>
      <c r="B152" s="19" t="s">
        <v>130</v>
      </c>
      <c r="C152" s="99"/>
      <c r="D152" s="116"/>
      <c r="J152" s="35"/>
      <c r="K152" s="35"/>
      <c r="L152" s="35"/>
    </row>
    <row r="153" spans="1:12" ht="37.5" hidden="1">
      <c r="A153" s="18">
        <v>41034700</v>
      </c>
      <c r="B153" s="19" t="s">
        <v>128</v>
      </c>
      <c r="C153" s="99"/>
      <c r="D153" s="117"/>
      <c r="J153" s="35"/>
      <c r="K153" s="35"/>
      <c r="L153" s="35"/>
    </row>
    <row r="154" spans="1:12" ht="25.9" customHeight="1">
      <c r="A154" s="18">
        <v>41050000</v>
      </c>
      <c r="B154" s="19" t="s">
        <v>67</v>
      </c>
      <c r="C154" s="99">
        <f>SUM(C155:C159)</f>
        <v>55825702</v>
      </c>
      <c r="D154" s="116">
        <f>SUM(D155:D159)</f>
        <v>0</v>
      </c>
      <c r="J154" s="35"/>
      <c r="K154" s="35"/>
      <c r="L154" s="35"/>
    </row>
    <row r="155" spans="1:12" s="1" customFormat="1" ht="37.5" hidden="1">
      <c r="A155" s="18">
        <v>41051100</v>
      </c>
      <c r="B155" s="19" t="s">
        <v>126</v>
      </c>
      <c r="C155" s="99"/>
      <c r="D155" s="68"/>
      <c r="E155" s="47"/>
      <c r="F155" s="47"/>
      <c r="G155" s="47"/>
      <c r="H155" s="47"/>
      <c r="I155" s="47"/>
      <c r="J155" s="47"/>
      <c r="K155" s="47"/>
      <c r="L155" s="47"/>
    </row>
    <row r="156" spans="1:12" s="1" customFormat="1" ht="22.9" customHeight="1">
      <c r="A156" s="18">
        <v>41053700</v>
      </c>
      <c r="B156" s="19" t="s">
        <v>145</v>
      </c>
      <c r="C156" s="99">
        <v>55825702</v>
      </c>
      <c r="D156" s="68"/>
      <c r="E156" s="47"/>
      <c r="F156" s="47"/>
      <c r="G156" s="47"/>
      <c r="H156" s="47"/>
      <c r="I156" s="47"/>
      <c r="J156" s="47"/>
      <c r="K156" s="47"/>
      <c r="L156" s="47"/>
    </row>
    <row r="157" spans="1:12" hidden="1">
      <c r="A157" s="18">
        <v>41053900</v>
      </c>
      <c r="B157" s="19" t="s">
        <v>69</v>
      </c>
      <c r="C157" s="99"/>
      <c r="D157" s="73"/>
      <c r="J157" s="35"/>
      <c r="K157" s="35"/>
      <c r="L157" s="35"/>
    </row>
    <row r="158" spans="1:12" hidden="1">
      <c r="A158" s="30"/>
      <c r="B158" s="29"/>
      <c r="C158" s="99"/>
      <c r="D158" s="73"/>
      <c r="J158" s="35"/>
      <c r="K158" s="35"/>
      <c r="L158" s="35"/>
    </row>
    <row r="159" spans="1:12" hidden="1">
      <c r="A159" s="30"/>
      <c r="B159" s="29"/>
      <c r="C159" s="99"/>
      <c r="D159" s="73"/>
      <c r="J159" s="35"/>
      <c r="K159" s="35"/>
      <c r="L159" s="35"/>
    </row>
    <row r="160" spans="1:12" ht="19.899999999999999" customHeight="1">
      <c r="A160" s="30">
        <v>50000000</v>
      </c>
      <c r="B160" s="32" t="s">
        <v>93</v>
      </c>
      <c r="C160" s="99">
        <f>C161</f>
        <v>2000000</v>
      </c>
      <c r="D160" s="73">
        <f>D161</f>
        <v>1138966.3400000001</v>
      </c>
      <c r="J160" s="35"/>
      <c r="K160" s="35"/>
      <c r="L160" s="35"/>
    </row>
    <row r="161" spans="1:12" ht="38.450000000000003" customHeight="1">
      <c r="A161" s="30">
        <v>50110000</v>
      </c>
      <c r="B161" s="32" t="s">
        <v>94</v>
      </c>
      <c r="C161" s="99">
        <v>2000000</v>
      </c>
      <c r="D161" s="73">
        <v>1138966.3400000001</v>
      </c>
      <c r="J161" s="35"/>
      <c r="K161" s="35"/>
      <c r="L161" s="35"/>
    </row>
    <row r="162" spans="1:12" ht="22.9" customHeight="1">
      <c r="A162" s="92"/>
      <c r="B162" s="92" t="s">
        <v>142</v>
      </c>
      <c r="C162" s="110">
        <f>C160+C142+C148+C125+C116</f>
        <v>121676115.90000001</v>
      </c>
      <c r="D162" s="74">
        <f>D160+D142+D125+D116+D148</f>
        <v>19433229.609999999</v>
      </c>
      <c r="F162" s="51"/>
      <c r="G162" s="51"/>
      <c r="H162" s="35">
        <v>11358454.199999999</v>
      </c>
      <c r="I162" s="89">
        <f>[1]дод.1!$E$143</f>
        <v>166779589</v>
      </c>
      <c r="J162" s="35">
        <v>127963540.09999999</v>
      </c>
      <c r="K162" s="35"/>
      <c r="L162" s="35"/>
    </row>
    <row r="163" spans="1:12" ht="29.45" customHeight="1">
      <c r="A163" s="93"/>
      <c r="B163" s="93" t="s">
        <v>143</v>
      </c>
      <c r="C163" s="110">
        <f>C162+C114</f>
        <v>1478653374.8700001</v>
      </c>
      <c r="D163" s="74">
        <f>D162+D114</f>
        <v>865144236.67000008</v>
      </c>
      <c r="F163" s="51"/>
      <c r="G163" s="51"/>
      <c r="H163" s="51">
        <f>D162-H162</f>
        <v>8074775.4100000001</v>
      </c>
      <c r="I163" s="87">
        <f>I162-C162</f>
        <v>45103473.099999994</v>
      </c>
      <c r="J163" s="51">
        <f>J162-D162</f>
        <v>108530310.48999999</v>
      </c>
      <c r="K163" s="35"/>
      <c r="L163" s="35"/>
    </row>
    <row r="164" spans="1:12" s="16" customFormat="1" ht="72.599999999999994" customHeight="1">
      <c r="A164" s="90" t="s">
        <v>149</v>
      </c>
      <c r="B164" s="90"/>
      <c r="C164" s="118" t="s">
        <v>150</v>
      </c>
      <c r="D164" s="118"/>
      <c r="E164" s="52"/>
      <c r="F164" s="52"/>
      <c r="G164" s="52"/>
      <c r="H164" s="52"/>
      <c r="I164" s="65"/>
    </row>
    <row r="166" spans="1:12" ht="19.899999999999999" customHeight="1">
      <c r="A166" s="15"/>
      <c r="B166" s="15"/>
      <c r="C166" s="113"/>
      <c r="D166" s="76"/>
      <c r="F166" s="51"/>
      <c r="G166" s="51"/>
      <c r="H166" s="51"/>
    </row>
    <row r="167" spans="1:12" ht="13.9" customHeight="1">
      <c r="A167" s="7"/>
      <c r="B167" s="8"/>
      <c r="C167" s="113"/>
      <c r="D167" s="81"/>
      <c r="E167" s="51"/>
    </row>
  </sheetData>
  <sheetProtection selectLockedCells="1" selectUnlockedCells="1"/>
  <mergeCells count="5">
    <mergeCell ref="C164:D164"/>
    <mergeCell ref="A115:D115"/>
    <mergeCell ref="C2:D2"/>
    <mergeCell ref="A5:D5"/>
    <mergeCell ref="A9:D9"/>
  </mergeCells>
  <phoneticPr fontId="13" type="noConversion"/>
  <conditionalFormatting sqref="D93 D13:D15 D65:D69 D19 D24 D28 D30:D31 D36:D43 D45 D47 D49:D50 D55:D57 D61 D72:D75 D78 D80:D82 D86:D87 D105 C109 D110:D113">
    <cfRule type="expression" dxfId="5" priority="116" stopIfTrue="1">
      <formula>XFB13=1</formula>
    </cfRule>
  </conditionalFormatting>
  <conditionalFormatting sqref="C13:C15 C65:C69 C19 C24 C28 C30:C33 C36:C43 C45 C47 C49:C50 C55:C57 C61 C73:C75 C78 C80:C82 C86:C87 C104:C105 C99:C102 C110:C113 D31 D119:D121 D131 D135 D137:D138 D140:D141 D104">
    <cfRule type="expression" dxfId="4" priority="154" stopIfTrue="1">
      <formula>XFC13=1</formula>
    </cfRule>
  </conditionalFormatting>
  <conditionalFormatting sqref="D93 D144 D161 D32:D33 D61 D65:D69 D72:D76 D78 D86:D88 D99:D102 D108:D113 D131 D135:D138 D140:D141 D147 D13:D16 D19 D36:D45 D47 D49:D50 D55:D57 D119:D121">
    <cfRule type="expression" dxfId="3" priority="94" stopIfTrue="1">
      <formula>XFA13=1</formula>
    </cfRule>
  </conditionalFormatting>
  <conditionalFormatting sqref="B103:B104">
    <cfRule type="expression" dxfId="2" priority="115" stopIfTrue="1">
      <formula>XFD103=1</formula>
    </cfRule>
  </conditionalFormatting>
  <conditionalFormatting sqref="A103:A104">
    <cfRule type="expression" dxfId="1" priority="108" stopIfTrue="1">
      <formula>XFD103=1</formula>
    </cfRule>
  </conditionalFormatting>
  <conditionalFormatting sqref="C119:C121 C131 C147">
    <cfRule type="expression" dxfId="0" priority="102" stopIfTrue="1">
      <formula>XFD119=1</formula>
    </cfRule>
  </conditionalFormatting>
  <pageMargins left="1.1811023622047245" right="0.19685039370078741" top="0.39370078740157483" bottom="0.19685039370078741" header="0.51181102362204722" footer="0.51181102362204722"/>
  <pageSetup paperSize="9" scale="5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Кириченко</dc:creator>
  <cp:lastModifiedBy>TWO</cp:lastModifiedBy>
  <cp:lastPrinted>2025-07-01T11:02:10Z</cp:lastPrinted>
  <dcterms:created xsi:type="dcterms:W3CDTF">2020-09-21T10:01:22Z</dcterms:created>
  <dcterms:modified xsi:type="dcterms:W3CDTF">2025-07-03T08:13:12Z</dcterms:modified>
</cp:coreProperties>
</file>